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ovakova.veronika" reservationPassword="0"/>
  <workbookPr/>
  <bookViews>
    <workbookView xWindow="240" yWindow="120" windowWidth="14940" windowHeight="9225" activeTab="0"/>
  </bookViews>
  <sheets>
    <sheet name="000_Ostatní" sheetId="1" r:id="rId1"/>
    <sheet name="000_Vedlejší" sheetId="2" r:id="rId2"/>
    <sheet name="SO 201" sheetId="3" r:id="rId3"/>
  </sheets>
  <definedNames/>
  <calcPr/>
  <webPublishing/>
</workbook>
</file>

<file path=xl/sharedStrings.xml><?xml version="1.0" encoding="utf-8"?>
<sst xmlns="http://schemas.openxmlformats.org/spreadsheetml/2006/main" count="955" uniqueCount="311">
  <si>
    <t>ASPE10</t>
  </si>
  <si>
    <t>S</t>
  </si>
  <si>
    <t>Soupis prací objektu</t>
  </si>
  <si>
    <t xml:space="preserve">Stavba: </t>
  </si>
  <si>
    <t>SUS JMK</t>
  </si>
  <si>
    <t>II/396 Vlasatice, propustek</t>
  </si>
  <si>
    <t>O</t>
  </si>
  <si>
    <t>Objekt:</t>
  </si>
  <si>
    <t>000</t>
  </si>
  <si>
    <t>Ostatní a vedlejší náklady</t>
  </si>
  <si>
    <t>O1</t>
  </si>
  <si>
    <t>Rozpočet:</t>
  </si>
  <si>
    <t>0,00</t>
  </si>
  <si>
    <t>10,00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</si>
  <si>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</si>
  <si>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</si>
  <si>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</si>
  <si>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</si>
  <si>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</si>
  <si>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</si>
  <si>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</si>
  <si>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</si>
  <si>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</si>
  <si>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</si>
  <si>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</si>
  <si>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</si>
  <si>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</si>
  <si>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</si>
  <si>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</si>
  <si>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</si>
  <si>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</si>
  <si>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</si>
  <si>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</si>
  <si>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</si>
  <si>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</si>
  <si>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</si>
  <si>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</si>
  <si>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</si>
  <si>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</si>
  <si>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02944</t>
  </si>
  <si>
    <t/>
  </si>
  <si>
    <t>OSTAT POŽADAVKY - DOKUMENTACE SKUTEČ PROVEDENÍ V DIGIT FORMĚ</t>
  </si>
  <si>
    <t>KPL</t>
  </si>
  <si>
    <t>PP</t>
  </si>
  <si>
    <t>Dokumentace skutečného provedení stavby (dále jen DSPS) - popsáno v obchodních podmínkách</t>
  </si>
  <si>
    <t>VV</t>
  </si>
  <si>
    <t>TS</t>
  </si>
  <si>
    <t>zahrnuje veškeré náklady spojené s objednatelem požadovanými pracemi</t>
  </si>
  <si>
    <t>029113</t>
  </si>
  <si>
    <t>OSTATNÍ POŽADAVKY - GEODETICKÉ ZAMĚŘENÍ - CELKY</t>
  </si>
  <si>
    <t>Geodetické zaměření stavby - popsáno v obchodních podmínkách</t>
  </si>
  <si>
    <t>02945</t>
  </si>
  <si>
    <t>OSTAT POŽADAVKY - GEOMETRICKÝ PLÁN</t>
  </si>
  <si>
    <t>Geometrické plány - popsáno v obchodních podmínkách</t>
  </si>
  <si>
    <t>položka zahrnuje: 
- přípravu podkladů, podání žádosti na katastrální úřad 
- polní práce spojené s vyhotovením geometrického plánu 
- výpočetní a grafické kancelářské práce 
- úřední ověření výsledného geometrického plánu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</si>
  <si>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</si>
  <si>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</si>
  <si>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</si>
  <si>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</si>
  <si>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</si>
  <si>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</si>
  <si>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</si>
  <si>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</si>
  <si>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</si>
  <si>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</si>
  <si>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</si>
  <si>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</si>
  <si>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</si>
  <si>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</si>
  <si>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</si>
  <si>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</si>
  <si>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14</t>
  </si>
  <si>
    <t>00014</t>
  </si>
  <si>
    <t>Zajištění provedení a výstupů veškerých zkoušek a revizí - popsáno v obchodních podmínkách, technických podmínkách a normách ČSN</t>
  </si>
  <si>
    <t>15</t>
  </si>
  <si>
    <t>00015</t>
  </si>
  <si>
    <t>Bezpečnostní opatření - popsáno v projektové dokumentaci</t>
  </si>
  <si>
    <t>18</t>
  </si>
  <si>
    <t>00018</t>
  </si>
  <si>
    <t>Návrh technologického postupu prací - popsáno v obchodních podmínkách</t>
  </si>
  <si>
    <t>SO 201</t>
  </si>
  <si>
    <t>Propustek</t>
  </si>
  <si>
    <t>014102</t>
  </si>
  <si>
    <t>POPLATKY ZA SKLÁDKU</t>
  </si>
  <si>
    <t>T</t>
  </si>
  <si>
    <t>zemina a kamení</t>
  </si>
  <si>
    <t>"11130" 
4*0,20*2,00 t/m3=1,600 [A] 
"131737" 
11,475*2,00 t/m3=22,950 [B] 
"131837" 
11,475 m3*2,00 t/m3=22,950 [C] 
celkem: A+B+C=47,500 [D]</t>
  </si>
  <si>
    <t>zahrnuje veškeré poplatky provozovateli skládky související s uložením odpadu na skládce.</t>
  </si>
  <si>
    <t>stavební suť</t>
  </si>
  <si>
    <t>"966137" 
2,00*2,60 t/m3=5,200 [A] 
"966147" 
2,00*1,80 t/m3=3,600 [B] 
"966167" 
4,00*2,500t/m3=10,000 [C] 
celkem: A+B+C=18,800 [D]</t>
  </si>
  <si>
    <t>Zemní práce</t>
  </si>
  <si>
    <t>11130</t>
  </si>
  <si>
    <t>SEJMUTÍ DRNU</t>
  </si>
  <si>
    <t>M2</t>
  </si>
  <si>
    <t>tl. 200 mm  
včetně odvozu a uložení na skládku do vzdálenosti 16 km</t>
  </si>
  <si>
    <t>(4+4)*0,50=4,000 [A]</t>
  </si>
  <si>
    <t>včetně vodorovné dopravy  a uložení na skládku</t>
  </si>
  <si>
    <t>11372</t>
  </si>
  <si>
    <t>FRÉZOVÁNÍ ZPEVNĚNÝCH PLOCH ASFALTOVÝCH</t>
  </si>
  <si>
    <t>M3</t>
  </si>
  <si>
    <t>odfrézování stávajících obrusných vrstev vozovky (2 vrstvy), včetně odvozu a likvidace vyfrézovaného materiálu v režii zhotovitele  
zaměřeno na stavbě</t>
  </si>
  <si>
    <t>(6,50*4,00*0,10)*2 vrstvy=5,200 [A]</t>
  </si>
  <si>
    <t>Položka zahrnuje veškerou manipulaci s vybouranou sutí a s vybouranými hmotami vč. uložení na skládku.</t>
  </si>
  <si>
    <t>125738</t>
  </si>
  <si>
    <t>VYKOPÁVKY ZE ZEMNÍKŮ A SKLÁDEK TŘ. I, ODVOZ DO 20KM</t>
  </si>
  <si>
    <t>pořízení a dovoz ornice, k pol.č. 18222</t>
  </si>
  <si>
    <t>40*0,15=6,000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</si>
  <si>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</si>
  <si>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12932</t>
  </si>
  <si>
    <t>ČIŠTĚNÍ PŘÍKOPŮ OD NÁNOSU DO 0,5M3/M</t>
  </si>
  <si>
    <t>M</t>
  </si>
  <si>
    <t>pročíštění nátoku a výtoku propustku 
včetně odvozu a likvidace v režii zhotovitele</t>
  </si>
  <si>
    <t>4+8+4=16,000 [A]</t>
  </si>
  <si>
    <t>Součástí položky je vodorovná a svislá doprava, přemístění, přeložení, manipulace s materiálem, odvoz a likvidace v režii zhotovitele.</t>
  </si>
  <si>
    <t>131737</t>
  </si>
  <si>
    <t>HLOUBENÍ JAM ZAPAŽ I NEPAŽ TŘ. I, ODVOZ DO 16KM</t>
  </si>
  <si>
    <t>výkopy pro odstranění stávajícího propustku a výkopy nutné pro provedení nového propustku</t>
  </si>
  <si>
    <t>jáma pro nový propustek: 
1,60*3,50*7,00=39,200 [A] 
odpočet původního propustku: 
-2,50*6,50=-16,250 [B] 
celkem: (A+B)*0,50=11,475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</si>
  <si>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</si>
  <si>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131837</t>
  </si>
  <si>
    <t>HLOUBENÍ JAM ZAPAŽ I NEPAŽ TŘ. II, ODVOZ DO 16KM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</si>
  <si>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</si>
  <si>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7</t>
  </si>
  <si>
    <t>17120</t>
  </si>
  <si>
    <t>ULOŽENÍ SYPANINY DO NÁSYPŮ A NA SKLÁDKY BEZ ZHUTNĚNÍ</t>
  </si>
  <si>
    <t>"131737" 
11,475=11,475 [A] 
"131837" 
11,475=11,475 [B] 
celkem: A+B=22,950 [C]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</si>
  <si>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</si>
  <si>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8</t>
  </si>
  <si>
    <t>18110</t>
  </si>
  <si>
    <t>ÚPRAVA PLÁNĚ SE ZHUTNĚNÍM V HORNINĚ TŘ. I</t>
  </si>
  <si>
    <t>pod propustkem</t>
  </si>
  <si>
    <t>3,50*10=35,000 [A]</t>
  </si>
  <si>
    <t>položka zahrnuje úpravu pláně včetně vyrovnání výškových rozdílů. Míru zhutnění určuje projekt.</t>
  </si>
  <si>
    <t>18214</t>
  </si>
  <si>
    <t>ÚPRAVA POVRCHŮ SROVNÁNÍM ÚZEMÍ V TL DO 0,25M</t>
  </si>
  <si>
    <t>svahování vč. úpravy příkopu</t>
  </si>
  <si>
    <t>40=40,000 [A]</t>
  </si>
  <si>
    <t>položka zahrnuje srovnání výškových rozdílů terénu</t>
  </si>
  <si>
    <t>18222</t>
  </si>
  <si>
    <t>ROZPROSTŘENÍ ORNICE VE SVAHU V TL DO 0,15M</t>
  </si>
  <si>
    <t>ohumusování svahů v tl. 150 mm, materiál viz. pol. č. 125738</t>
  </si>
  <si>
    <t>položka zahrnuje:  
nutné přemístění ornice z dočasných skládek   
rozprostření ornice v předepsané tloušťce ve svahu přes 1:5</t>
  </si>
  <si>
    <t>11</t>
  </si>
  <si>
    <t>18241</t>
  </si>
  <si>
    <t>ZALOŽENÍ TRÁVNÍKU RUČNÍM VÝSEVEM</t>
  </si>
  <si>
    <t>osetí svahů travním semenem</t>
  </si>
  <si>
    <t>Zahrnuje dodání předepsané travní směsi, její výsev na ornici, zalévání, první pokosení, to vše bez ohledu na sklon terénu</t>
  </si>
  <si>
    <t>12</t>
  </si>
  <si>
    <t>18247</t>
  </si>
  <si>
    <t>OŠETŘOVÁNÍ TRÁVNÍKU</t>
  </si>
  <si>
    <t>údržba travního porostu, viz pol. č. 18241</t>
  </si>
  <si>
    <t>Zahrnuje pokosení se shrabáním, naložení shrabků na dopravní prostředek, s odvozem a se složením, to vše bez ohledu na sklon terénu  
zahrnuje nutné zalití a hnojení</t>
  </si>
  <si>
    <t>Základy</t>
  </si>
  <si>
    <t>272323</t>
  </si>
  <si>
    <t>ZÁKLADY ZE ŽELEZOBETONU DO C16/20</t>
  </si>
  <si>
    <t>podkladní deska tl. 100 mm - beton C16/20 - XF3+XA2 + bednění, hutnění a včetně dopravy materiálu</t>
  </si>
  <si>
    <t>10,00*3,50*0,10=3,500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</si>
  <si>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</si>
  <si>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272368</t>
  </si>
  <si>
    <t>VÝZTUŽ ZÁKLADŮ ZE SVAŘ SÍTÍ</t>
  </si>
  <si>
    <t>základová deska - Betonářská výztuž B500B - KARI síť průměru 8mm, rozměr oka 100x100mm, včetně dopravy materiálu  
k pol. č. 272323</t>
  </si>
  <si>
    <t>0,30=0,300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</si>
  <si>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</t>
  </si>
  <si>
    <t>Vodorovné konstrukce</t>
  </si>
  <si>
    <t>451313</t>
  </si>
  <si>
    <t>PODKLADNÍ A VÝPLŇOVÉ VRSTVY Z PROSTÉHO BETONU C16/20</t>
  </si>
  <si>
    <t>betonové lože (sedlo) z betonu C16/20-XF3 pod železobetonové trouby</t>
  </si>
  <si>
    <t>3,50*10,00*0,25=8,750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</si>
  <si>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</si>
  <si>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451314</t>
  </si>
  <si>
    <t>PODKLADNÍ A VÝPLŇOVÉ VRSTVY Z PROSTÉHO BETONU C25/30</t>
  </si>
  <si>
    <t>podkladní betonové lože z betonu C25/30-XF3 pod kamennou dlažbu tl. 200mm včetně dopravy materiálu 
k pol. č. 465512</t>
  </si>
  <si>
    <t>(5,00 + 4,00)*0,20=1,800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</si>
  <si>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</t>
  </si>
  <si>
    <t>465512</t>
  </si>
  <si>
    <t>DLAŽBY Z LOMOVÉHO KAMENE NA MC</t>
  </si>
  <si>
    <t>vydláždění vtoku a výtoku propustku kamennou dlažbou z lomového kamene tl. 200mm, šířka spáry 30 - 50mm, spáry zatřené stěrkou MC25 včetně dopravy materiálu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</si>
  <si>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</si>
  <si>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Komunikace</t>
  </si>
  <si>
    <t>56334</t>
  </si>
  <si>
    <t>VOZOVKOVÉ VRSTVY ZE ŠTĚRKODRTI TL. 200MM</t>
  </si>
  <si>
    <t>vrstva vozovky nad propustkem ze štěrkodrti tl. 200 mm, frakce 0/32 mm</t>
  </si>
  <si>
    <t>4,00*6,50=26,000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</si>
  <si>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</si>
  <si>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56930</t>
  </si>
  <si>
    <t>ZPEVNĚNÍ KRAJNIC ZE ŠTĚRKODRTI</t>
  </si>
  <si>
    <t>podél vozovky fr. 0/63 mm v tl. 200 mm</t>
  </si>
  <si>
    <t>7*0,20=1,400 [A]</t>
  </si>
  <si>
    <t>- dodání kameniva předepsané kvality a zrnitosti  
- rozprostření a zhutnění vrstvy v předepsané tloušťce  
- zřízení vrstvy bez rozlišení šířky, pokládání vrstvy po etapách</t>
  </si>
  <si>
    <t>56932</t>
  </si>
  <si>
    <t>ZPEVNĚNÍ KRAJNIC ZE ŠTĚRKODRTI TL. 100MM</t>
  </si>
  <si>
    <t>podél vozovky fr. 0/32 mm</t>
  </si>
  <si>
    <t>7=7,000 [A]</t>
  </si>
  <si>
    <t>572211</t>
  </si>
  <si>
    <t>SPOJOVACÍ POSTŘIK Z ASFALTU DO 0,5KG/M2</t>
  </si>
  <si>
    <t>spojovací postřik 0,35 kg/m2, pod ACO 11+, pod ACL 16+</t>
  </si>
  <si>
    <t>26*2=52,000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</si>
  <si>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</si>
  <si>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574A34</t>
  </si>
  <si>
    <t>ASFALTOVÝ BETON PRO OBRUSNÉ VRSTVY ACO 11+, TL. 40MM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</si>
  <si>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</si>
  <si>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574C56</t>
  </si>
  <si>
    <t>ASFALTOVÝ BETON PRO LOŽNÍ VRSTVY ACL 16+, TL. 60MM</t>
  </si>
  <si>
    <t>574E88</t>
  </si>
  <si>
    <t>ASFALTOVÝ BETON PRO PODKLADNÍ VRSTVY ACP 22+, TL. 90MM</t>
  </si>
  <si>
    <t>57791A</t>
  </si>
  <si>
    <t>VÝSPRAVA VÝTLUKŮ SMĚSÍ ACO (HMOTNOST)</t>
  </si>
  <si>
    <t>vyspravení výtluků vozovky asfaltovým betonem ACO 11+ tl. vrstvy do 50 mm   
včetně odvozu a likvidace vybouraného materiálu v režii zhotovitele  
místa plošných úprav budou určena investorem  
zaměřeno na stavbě</t>
  </si>
  <si>
    <t>60=60,000 [A]</t>
  </si>
  <si>
    <t>- odfrézování nebo jiné odstranění poškozených vozovkových vrstev  
- zaříznutí hran  
- vyčištění  
- nátěr  
- dodání a výplň předepsanou zhutněnou balenou asfaltovou směsí  
- asfaltová zálivka včetně proříznutí spáry</t>
  </si>
  <si>
    <t>58920</t>
  </si>
  <si>
    <t>VÝPLŇ SPAR MODIFIKOVANÝM ASFALTEM</t>
  </si>
  <si>
    <t>úprava v napojení  
k pol.č. 919111</t>
  </si>
  <si>
    <t>6,50+6,50=13,000 [A]</t>
  </si>
  <si>
    <t>položka zahrnuje:  
- dodávku předepsaného materiálu  
- vyčištění a výplň spar tímto materiálem</t>
  </si>
  <si>
    <t>Potrubí</t>
  </si>
  <si>
    <t>82460</t>
  </si>
  <si>
    <t>POTRUBÍ Z TRUB ŽELEZOBETON DN 800MM</t>
  </si>
  <si>
    <t>osazení železobetonových prefabrikovaných hrdlových trub DN 800mm  
včetně nátěru betonových povrchů 1xNp (0,5 kg/m2)+2xNa z modifikovaných asfaltů 2,5kg/m2   
včetně podkladních betonových prefabrikovaných podkladků z betonu C35/45-XF4 pod trouby (20ks)</t>
  </si>
  <si>
    <t>12,50+12,50=25,000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</si>
  <si>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</si>
  <si>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89957A</t>
  </si>
  <si>
    <t>OBETONOVÁNÍ POTRUBÍ ZE ŽELEZOBETONU DO C20/25 VČETNĚ VÝZTUŽE</t>
  </si>
  <si>
    <t>obetonování trub - železobeton C20/25 - XF3+XA2 + bednění, hutnění a včetně dopravy materiálu  
betonářská výztuž B500B - KARI síť průměru 8mm, rozměr oka 100x100mm</t>
  </si>
  <si>
    <t>1,15*3,50*10,00=40,250 [A] 
(-3,14*(0,535*0,535)*10)*2 ks=-17,975 [B] 
celkem: A+B=22,275 [C]</t>
  </si>
  <si>
    <t>Ostatní konstrukce a práce</t>
  </si>
  <si>
    <t>914122</t>
  </si>
  <si>
    <t>DOPRAVNÍ ZNAČKY ZÁKLADNÍ VELIKOSTI OCELOVÉ FÓLIE TŘ 1 - MONTÁŽ S PŘEMÍSTĚNÍM</t>
  </si>
  <si>
    <t>KUS</t>
  </si>
  <si>
    <t>přechodné dopravní značení</t>
  </si>
  <si>
    <t>A15    2 ks=2,000 [A] 
B20a "30"  2 ks=2,000 [B] 
B20b          2 ks=2,000 [C] 
celkem: A+B+C=6,000 [D]</t>
  </si>
  <si>
    <t>položka zahrnuje:  
- dopravu demontované značky z dočasné skládky  
- osazení a montáž značky na místě určeném projektem  
- nutnou opravu poškozených částí  
nezahrnuje dodávku značky</t>
  </si>
  <si>
    <t>914123</t>
  </si>
  <si>
    <t>DOPRAVNÍ ZNAČKY ZÁKLADNÍ VELIKOSTI OCELOVÉ FÓLIE TŘ 1 - DEMONTÁŽ</t>
  </si>
  <si>
    <t>k pol. 914122</t>
  </si>
  <si>
    <t>6=6,000 [A]</t>
  </si>
  <si>
    <t>Položka zahrnuje odstranění, demontáž a odklizení materiálu s odvozem na předepsané místo</t>
  </si>
  <si>
    <t>914129</t>
  </si>
  <si>
    <t>DOPRAV ZNAČKY ZÁKLAD VEL OCEL FÓLIE TŘ 1 - NÁJEMNÉ</t>
  </si>
  <si>
    <t>KSDEN</t>
  </si>
  <si>
    <t>k pol.č. 914122, nájemné 70 dní</t>
  </si>
  <si>
    <t>6*70=420,000 [A]</t>
  </si>
  <si>
    <t>položka zahrnuje sazbu za pronájem dopravních značek a zařízení, počet jednotek je určen jako součin počtu značek a počtu dní použití</t>
  </si>
  <si>
    <t>914922</t>
  </si>
  <si>
    <t>SLOUPKY A STOJKY DZ Z OCEL TRUBEK DO PATKY MONTÁŽ S PŘESUNEM</t>
  </si>
  <si>
    <t>položka zahrnuje:  
- dopravu demontovaného zařízení z dočasné skládky  
- osazení a montáž zařízení na místě určeném projektem  
- nutnou opravu poškozených částí  
nezahrnuje dodávku sloupku, stojky a upevňovacího zařízení</t>
  </si>
  <si>
    <t>914923</t>
  </si>
  <si>
    <t>SLOUPKY A STOJKY DZ Z OCEL TRUBEK DO PATKY DEMONTÁŽ</t>
  </si>
  <si>
    <t>k pol.č. 914922</t>
  </si>
  <si>
    <t>914929</t>
  </si>
  <si>
    <t>SLOUPKY A STOJKY DZ Z OCEL TRUBEK DO PATKY NÁJEMNÉ</t>
  </si>
  <si>
    <t>k pol.č. 914922, nájemné 70 dní</t>
  </si>
  <si>
    <t>položka zahrnuje sazbu za pronájem dopravních značek a zařízení. Počet měrných jednotek se určí jako součin počtu sloupků a počtu dní použití</t>
  </si>
  <si>
    <t>915321</t>
  </si>
  <si>
    <t>VODOR DOPRAV ZNAČ Z FÓLIE DOČAS ODSTRANITEL - DOD A POKLÁDKA</t>
  </si>
  <si>
    <t>příčná čára souvislá z oranžové fólie šíř. 250mm</t>
  </si>
  <si>
    <t>2*0,25*4,00=2,000 [A]</t>
  </si>
  <si>
    <t>položka zahrnuje:  
- dodání a pokládku předepsané fólie  
- zahrnuje předznačení</t>
  </si>
  <si>
    <t>915322</t>
  </si>
  <si>
    <t>VODOR DOPRAV ZNAČ Z FÓLIE DOČAS ODSTRANITEL - ODSTRANĚNÍ</t>
  </si>
  <si>
    <t>2=2,000 [A]</t>
  </si>
  <si>
    <t>zahrnuje odstranění značení bez ohledu na způsob provedení (zatření, zbroušení) a odklizení vzniklé suti</t>
  </si>
  <si>
    <t>916152</t>
  </si>
  <si>
    <t>SEMAFOROVÁ PŘENOSNÁ SOUPRAVA - MONTÁŽ S PŘESUNEM</t>
  </si>
  <si>
    <t>1=1,000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</si>
  <si>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</si>
  <si>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916153</t>
  </si>
  <si>
    <t>SEMAFOROVÁ PŘENOSNÁ SOUPRAVA - DEMONTÁŽ</t>
  </si>
  <si>
    <t>k pol. 916152</t>
  </si>
  <si>
    <t>Položka zahrnuje odstranění, demontáž a odklizení zařízení s odvozem na předepsané místo</t>
  </si>
  <si>
    <t>916159</t>
  </si>
  <si>
    <t>SEMAFOROVÁ PŘENOSNÁ SOUPRAVA - NÁJEMNÉ</t>
  </si>
  <si>
    <t>k pol.č. 916152, nájemné 70 dní</t>
  </si>
  <si>
    <t>1*70=70,000 [B]</t>
  </si>
  <si>
    <t>položka zahrnuje sazbu za pronájem zařízení. Počet měrných jednotek se určí jako součin počtu zařízení a počtu dní použití.</t>
  </si>
  <si>
    <t>916712</t>
  </si>
  <si>
    <t>UPEVŇOVACÍ KONSTR - PODKLADNÍ DESKA POD 28KG - MONTÁŽ S PŘESUNEM</t>
  </si>
  <si>
    <t>ke sloupkům, stojkám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</si>
  <si>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</si>
  <si>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13</t>
  </si>
  <si>
    <t>916713</t>
  </si>
  <si>
    <t>UPEVŇOVACÍ KONSTR - PODKLADNÍ DESKA POD 28KG - DEMONTÁŽ</t>
  </si>
  <si>
    <t>k pol.č. 916712</t>
  </si>
  <si>
    <t>916719</t>
  </si>
  <si>
    <t>UPEVŇOVACÍ KONSTR - PODKLAD DESKA POD 28KG - NÁJEMNÉ</t>
  </si>
  <si>
    <t>k pol.č. 916712, nájemné 70 dní</t>
  </si>
  <si>
    <t>9185E2</t>
  </si>
  <si>
    <t>ČELA KAMENNÁ PROPUSTU Z TRUB DN DO 800MM</t>
  </si>
  <si>
    <t>šikmé čelo z kamenné dlažby 7 m2 + 7m2</t>
  </si>
  <si>
    <t>Položka zahrnuje:  
zdivo z lomového kamen na MC ve tvaru, předepsaným zadávací dokumentací  
vyspárování zdiva MC  
římsu ze železobetonu včetně výztuže, pokud je předepsaná zadávací dokumentací  
Nezahrnuje zábradlí</t>
  </si>
  <si>
    <t>16</t>
  </si>
  <si>
    <t>919111</t>
  </si>
  <si>
    <t>ŘEZÁNÍ ASFALTOVÉHO KRYTU VOZOVEK TL DO 50MM</t>
  </si>
  <si>
    <t>úprava v napojení   
k pol. č. 58920</t>
  </si>
  <si>
    <t>položka zahrnuje řezání vozovkové vrstvy v předepsané tloušťce, včetně spotřeby vody</t>
  </si>
  <si>
    <t>17</t>
  </si>
  <si>
    <t>919143</t>
  </si>
  <si>
    <t>ŘEZÁNÍ ŽELEZOBETONOVÝCH KONSTRUKCÍ TL DO 150MM</t>
  </si>
  <si>
    <t>seříznutí železobetonové prefabrikované hrdlové trouby DN 800mm na vtoku i výtoku  
k pol. č. 82460</t>
  </si>
  <si>
    <t>(3,14*0,8)*4=10,048 [A]</t>
  </si>
  <si>
    <t>položka zahrnuje řezání železobetonových konstrukcí v předepsané tloušťce, včetně spotřeby vody</t>
  </si>
  <si>
    <t>966137</t>
  </si>
  <si>
    <t>BOURÁNÍ KONSTRUKCÍ Z KAMENE NA MC S ODVOZEM DO 16KM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</si>
  <si>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</si>
  <si>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19</t>
  </si>
  <si>
    <t>966147</t>
  </si>
  <si>
    <t>BOURÁNÍ KONSTRUKCÍ Z CIHEL A TVÁRNIC S ODVOZEM DO 16KM</t>
  </si>
  <si>
    <t>20</t>
  </si>
  <si>
    <t>966167</t>
  </si>
  <si>
    <t>BOURÁNÍ KONSTRUKCÍ ZE ŽELEZOBETONU S ODVOZEM DO 16KM</t>
  </si>
  <si>
    <t>4=4,000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</si>
</sst>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</f>
      </c>
      <c>
        <f>0+O10+O14+O18+O22</f>
      </c>
    </row>
    <row r="10" spans="1:16" ht="12.75">
      <c r="A10" s="18" t="s">
        <v>38</v>
      </c>
      <c s="23" t="s">
        <v>16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25.5">
      <c r="A11" s="28" t="s">
        <v>43</v>
      </c>
      <c r="E11" s="29" t="s">
        <v>44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47</v>
      </c>
    </row>
    <row r="14" spans="1:16" ht="12.75">
      <c r="A14" s="18" t="s">
        <v>38</v>
      </c>
      <c s="23" t="s">
        <v>15</v>
      </c>
      <c s="23" t="s">
        <v>48</v>
      </c>
      <c s="18" t="s">
        <v>40</v>
      </c>
      <c s="24" t="s">
        <v>49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50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47</v>
      </c>
    </row>
    <row r="18" spans="1:16" ht="12.75">
      <c r="A18" s="18" t="s">
        <v>38</v>
      </c>
      <c s="23" t="s">
        <v>26</v>
      </c>
      <c s="23" t="s">
        <v>51</v>
      </c>
      <c s="18" t="s">
        <v>40</v>
      </c>
      <c s="24" t="s">
        <v>52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53</v>
      </c>
    </row>
    <row r="20" spans="1:5" ht="12.75">
      <c r="A20" s="30" t="s">
        <v>45</v>
      </c>
      <c r="E20" s="31" t="s">
        <v>40</v>
      </c>
    </row>
    <row r="21" spans="1:5" ht="63.75">
      <c r="A21" t="s">
        <v>46</v>
      </c>
      <c r="E21" s="29" t="s">
        <v>54</v>
      </c>
    </row>
    <row r="22" spans="1:16" ht="12.75">
      <c r="A22" s="18" t="s">
        <v>38</v>
      </c>
      <c s="23" t="s">
        <v>28</v>
      </c>
      <c s="23" t="s">
        <v>55</v>
      </c>
      <c s="18" t="s">
        <v>40</v>
      </c>
      <c s="24" t="s">
        <v>56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57</v>
      </c>
    </row>
    <row r="24" spans="1:5" ht="12.75">
      <c r="A24" s="30" t="s">
        <v>45</v>
      </c>
      <c r="E24" s="31" t="s">
        <v>40</v>
      </c>
    </row>
    <row r="25" spans="1:5" ht="63.75">
      <c r="A25" t="s">
        <v>46</v>
      </c>
      <c r="E25" s="29" t="s">
        <v>58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59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59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0+I10+I14+I18+I22+I26+I30+I34+I38</f>
      </c>
      <c>
        <f>0+O10+O14+O18+O22+O26+O30+O34+O38</f>
      </c>
    </row>
    <row r="10" spans="1:16" ht="25.5">
      <c r="A10" s="18" t="s">
        <v>38</v>
      </c>
      <c s="23" t="s">
        <v>22</v>
      </c>
      <c s="23" t="s">
        <v>60</v>
      </c>
      <c s="18" t="s">
        <v>61</v>
      </c>
      <c s="24" t="s">
        <v>62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40</v>
      </c>
    </row>
    <row r="14" spans="1:16" ht="12.75">
      <c r="A14" s="18" t="s">
        <v>38</v>
      </c>
      <c s="23" t="s">
        <v>16</v>
      </c>
      <c s="23" t="s">
        <v>63</v>
      </c>
      <c s="18" t="s">
        <v>61</v>
      </c>
      <c s="24" t="s">
        <v>64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40</v>
      </c>
    </row>
    <row r="18" spans="1:16" ht="12.75">
      <c r="A18" s="18" t="s">
        <v>38</v>
      </c>
      <c s="23" t="s">
        <v>15</v>
      </c>
      <c s="23" t="s">
        <v>65</v>
      </c>
      <c s="18" t="s">
        <v>61</v>
      </c>
      <c s="24" t="s">
        <v>66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40</v>
      </c>
    </row>
    <row r="22" spans="1:16" ht="25.5">
      <c r="A22" s="18" t="s">
        <v>38</v>
      </c>
      <c s="23" t="s">
        <v>26</v>
      </c>
      <c s="23" t="s">
        <v>67</v>
      </c>
      <c s="18" t="s">
        <v>61</v>
      </c>
      <c s="24" t="s">
        <v>68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40</v>
      </c>
    </row>
    <row r="25" spans="1:5" ht="12.75">
      <c r="A25" t="s">
        <v>46</v>
      </c>
      <c r="E25" s="29" t="s">
        <v>40</v>
      </c>
    </row>
    <row r="26" spans="1:16" ht="25.5">
      <c r="A26" s="18" t="s">
        <v>38</v>
      </c>
      <c s="23" t="s">
        <v>28</v>
      </c>
      <c s="23" t="s">
        <v>69</v>
      </c>
      <c s="18" t="s">
        <v>61</v>
      </c>
      <c s="24" t="s">
        <v>70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40</v>
      </c>
    </row>
    <row r="29" spans="1:5" ht="12.75">
      <c r="A29" t="s">
        <v>46</v>
      </c>
      <c r="E29" s="29" t="s">
        <v>40</v>
      </c>
    </row>
    <row r="30" spans="1:16" ht="25.5">
      <c r="A30" s="18" t="s">
        <v>38</v>
      </c>
      <c s="23" t="s">
        <v>71</v>
      </c>
      <c s="23" t="s">
        <v>72</v>
      </c>
      <c s="18" t="s">
        <v>61</v>
      </c>
      <c s="24" t="s">
        <v>73</v>
      </c>
      <c s="25" t="s">
        <v>42</v>
      </c>
      <c s="26">
        <v>1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40</v>
      </c>
    </row>
    <row r="32" spans="1:5" ht="12.75">
      <c r="A32" s="30" t="s">
        <v>45</v>
      </c>
      <c r="E32" s="31" t="s">
        <v>40</v>
      </c>
    </row>
    <row r="33" spans="1:5" ht="12.75">
      <c r="A33" t="s">
        <v>46</v>
      </c>
      <c r="E33" s="29" t="s">
        <v>40</v>
      </c>
    </row>
    <row r="34" spans="1:16" ht="12.75">
      <c r="A34" s="18" t="s">
        <v>38</v>
      </c>
      <c s="23" t="s">
        <v>74</v>
      </c>
      <c s="23" t="s">
        <v>75</v>
      </c>
      <c s="18" t="s">
        <v>61</v>
      </c>
      <c s="24" t="s">
        <v>76</v>
      </c>
      <c s="25" t="s">
        <v>42</v>
      </c>
      <c s="26">
        <v>1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40</v>
      </c>
    </row>
    <row r="36" spans="1:5" ht="12.75">
      <c r="A36" s="30" t="s">
        <v>45</v>
      </c>
      <c r="E36" s="31" t="s">
        <v>40</v>
      </c>
    </row>
    <row r="37" spans="1:5" ht="12.75">
      <c r="A37" t="s">
        <v>46</v>
      </c>
      <c r="E37" s="29" t="s">
        <v>40</v>
      </c>
    </row>
    <row r="38" spans="1:16" ht="12.75">
      <c r="A38" s="18" t="s">
        <v>38</v>
      </c>
      <c s="23" t="s">
        <v>77</v>
      </c>
      <c s="23" t="s">
        <v>78</v>
      </c>
      <c s="18" t="s">
        <v>61</v>
      </c>
      <c s="24" t="s">
        <v>79</v>
      </c>
      <c s="25" t="s">
        <v>42</v>
      </c>
      <c s="26">
        <v>1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40</v>
      </c>
    </row>
    <row r="40" spans="1:5" ht="12.75">
      <c r="A40" s="30" t="s">
        <v>45</v>
      </c>
      <c r="E40" s="31" t="s">
        <v>40</v>
      </c>
    </row>
    <row r="41" spans="1:5" ht="12.75">
      <c r="A41" t="s">
        <v>46</v>
      </c>
      <c r="E41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0+O8+O17+O66+O75+O88+O125+O134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80</v>
      </c>
      <c s="32">
        <f>0+I8+I17+I66+I75+I88+I125+I134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80</v>
      </c>
      <c s="5"/>
      <c s="14" t="s">
        <v>81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12.75">
      <c r="A9" s="18" t="s">
        <v>38</v>
      </c>
      <c s="23" t="s">
        <v>22</v>
      </c>
      <c s="23" t="s">
        <v>82</v>
      </c>
      <c s="18" t="s">
        <v>22</v>
      </c>
      <c s="24" t="s">
        <v>83</v>
      </c>
      <c s="25" t="s">
        <v>84</v>
      </c>
      <c s="26">
        <v>47.5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85</v>
      </c>
    </row>
    <row r="11" spans="1:5" ht="127.5">
      <c r="A11" s="30" t="s">
        <v>45</v>
      </c>
      <c r="E11" s="31" t="s">
        <v>86</v>
      </c>
    </row>
    <row r="12" spans="1:5" ht="25.5">
      <c r="A12" t="s">
        <v>46</v>
      </c>
      <c r="E12" s="29" t="s">
        <v>87</v>
      </c>
    </row>
    <row r="13" spans="1:16" ht="12.75">
      <c r="A13" s="18" t="s">
        <v>38</v>
      </c>
      <c s="23" t="s">
        <v>16</v>
      </c>
      <c s="23" t="s">
        <v>82</v>
      </c>
      <c s="18" t="s">
        <v>16</v>
      </c>
      <c s="24" t="s">
        <v>83</v>
      </c>
      <c s="25" t="s">
        <v>84</v>
      </c>
      <c s="26">
        <v>18.8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88</v>
      </c>
    </row>
    <row r="15" spans="1:5" ht="127.5">
      <c r="A15" s="30" t="s">
        <v>45</v>
      </c>
      <c r="E15" s="31" t="s">
        <v>89</v>
      </c>
    </row>
    <row r="16" spans="1:5" ht="25.5">
      <c r="A16" t="s">
        <v>46</v>
      </c>
      <c r="E16" s="29" t="s">
        <v>87</v>
      </c>
    </row>
    <row r="17" spans="1:18" ht="12.75" customHeight="1">
      <c r="A17" s="5" t="s">
        <v>36</v>
      </c>
      <c s="5"/>
      <c s="35" t="s">
        <v>22</v>
      </c>
      <c s="5"/>
      <c s="21" t="s">
        <v>90</v>
      </c>
      <c s="5"/>
      <c s="5"/>
      <c s="5"/>
      <c s="36">
        <f>0+Q17</f>
      </c>
      <c r="O17">
        <f>0+R17</f>
      </c>
      <c r="Q17">
        <f>0+I18+I22+I26+I30+I34+I38+I42+I46+I50+I54+I58+I62</f>
      </c>
      <c>
        <f>0+O18+O22+O26+O30+O34+O38+O42+O46+O50+O54+O58+O62</f>
      </c>
    </row>
    <row r="18" spans="1:16" ht="12.75">
      <c r="A18" s="18" t="s">
        <v>38</v>
      </c>
      <c s="23" t="s">
        <v>22</v>
      </c>
      <c s="23" t="s">
        <v>91</v>
      </c>
      <c s="18" t="s">
        <v>40</v>
      </c>
      <c s="24" t="s">
        <v>92</v>
      </c>
      <c s="25" t="s">
        <v>93</v>
      </c>
      <c s="26">
        <v>4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25.5">
      <c r="A19" s="28" t="s">
        <v>43</v>
      </c>
      <c r="E19" s="29" t="s">
        <v>94</v>
      </c>
    </row>
    <row r="20" spans="1:5" ht="12.75">
      <c r="A20" s="30" t="s">
        <v>45</v>
      </c>
      <c r="E20" s="31" t="s">
        <v>95</v>
      </c>
    </row>
    <row r="21" spans="1:5" ht="12.75">
      <c r="A21" t="s">
        <v>46</v>
      </c>
      <c r="E21" s="29" t="s">
        <v>96</v>
      </c>
    </row>
    <row r="22" spans="1:16" ht="12.75">
      <c r="A22" s="18" t="s">
        <v>38</v>
      </c>
      <c s="23" t="s">
        <v>16</v>
      </c>
      <c s="23" t="s">
        <v>97</v>
      </c>
      <c s="18" t="s">
        <v>40</v>
      </c>
      <c s="24" t="s">
        <v>98</v>
      </c>
      <c s="25" t="s">
        <v>99</v>
      </c>
      <c s="26">
        <v>5.2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38.25">
      <c r="A23" s="28" t="s">
        <v>43</v>
      </c>
      <c r="E23" s="29" t="s">
        <v>100</v>
      </c>
    </row>
    <row r="24" spans="1:5" ht="12.75">
      <c r="A24" s="30" t="s">
        <v>45</v>
      </c>
      <c r="E24" s="31" t="s">
        <v>101</v>
      </c>
    </row>
    <row r="25" spans="1:5" ht="25.5">
      <c r="A25" t="s">
        <v>46</v>
      </c>
      <c r="E25" s="29" t="s">
        <v>102</v>
      </c>
    </row>
    <row r="26" spans="1:16" ht="12.75">
      <c r="A26" s="18" t="s">
        <v>38</v>
      </c>
      <c s="23" t="s">
        <v>15</v>
      </c>
      <c s="23" t="s">
        <v>103</v>
      </c>
      <c s="18" t="s">
        <v>40</v>
      </c>
      <c s="24" t="s">
        <v>104</v>
      </c>
      <c s="25" t="s">
        <v>99</v>
      </c>
      <c s="26">
        <v>6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105</v>
      </c>
    </row>
    <row r="28" spans="1:5" ht="12.75">
      <c r="A28" s="30" t="s">
        <v>45</v>
      </c>
      <c r="E28" s="31" t="s">
        <v>106</v>
      </c>
    </row>
    <row r="29" spans="1:5" ht="306">
      <c r="A29" t="s">
        <v>46</v>
      </c>
      <c r="E29" s="29" t="s">
        <v>107</v>
      </c>
    </row>
    <row r="30" spans="1:16" ht="12.75">
      <c r="A30" s="18" t="s">
        <v>38</v>
      </c>
      <c s="23" t="s">
        <v>26</v>
      </c>
      <c s="23" t="s">
        <v>108</v>
      </c>
      <c s="18" t="s">
        <v>40</v>
      </c>
      <c s="24" t="s">
        <v>109</v>
      </c>
      <c s="25" t="s">
        <v>110</v>
      </c>
      <c s="26">
        <v>16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25.5">
      <c r="A31" s="28" t="s">
        <v>43</v>
      </c>
      <c r="E31" s="29" t="s">
        <v>111</v>
      </c>
    </row>
    <row r="32" spans="1:5" ht="12.75">
      <c r="A32" s="30" t="s">
        <v>45</v>
      </c>
      <c r="E32" s="31" t="s">
        <v>112</v>
      </c>
    </row>
    <row r="33" spans="1:5" ht="25.5">
      <c r="A33" t="s">
        <v>46</v>
      </c>
      <c r="E33" s="29" t="s">
        <v>113</v>
      </c>
    </row>
    <row r="34" spans="1:16" ht="12.75">
      <c r="A34" s="18" t="s">
        <v>38</v>
      </c>
      <c s="23" t="s">
        <v>28</v>
      </c>
      <c s="23" t="s">
        <v>114</v>
      </c>
      <c s="18" t="s">
        <v>40</v>
      </c>
      <c s="24" t="s">
        <v>115</v>
      </c>
      <c s="25" t="s">
        <v>99</v>
      </c>
      <c s="26">
        <v>11.475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25.5">
      <c r="A35" s="28" t="s">
        <v>43</v>
      </c>
      <c r="E35" s="29" t="s">
        <v>116</v>
      </c>
    </row>
    <row r="36" spans="1:5" ht="89.25">
      <c r="A36" s="30" t="s">
        <v>45</v>
      </c>
      <c r="E36" s="31" t="s">
        <v>117</v>
      </c>
    </row>
    <row r="37" spans="1:5" ht="318.75">
      <c r="A37" t="s">
        <v>46</v>
      </c>
      <c r="E37" s="29" t="s">
        <v>118</v>
      </c>
    </row>
    <row r="38" spans="1:16" ht="12.75">
      <c r="A38" s="18" t="s">
        <v>38</v>
      </c>
      <c s="23" t="s">
        <v>30</v>
      </c>
      <c s="23" t="s">
        <v>119</v>
      </c>
      <c s="18" t="s">
        <v>40</v>
      </c>
      <c s="24" t="s">
        <v>120</v>
      </c>
      <c s="25" t="s">
        <v>99</v>
      </c>
      <c s="26">
        <v>11.475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25.5">
      <c r="A39" s="28" t="s">
        <v>43</v>
      </c>
      <c r="E39" s="29" t="s">
        <v>116</v>
      </c>
    </row>
    <row r="40" spans="1:5" ht="89.25">
      <c r="A40" s="30" t="s">
        <v>45</v>
      </c>
      <c r="E40" s="31" t="s">
        <v>117</v>
      </c>
    </row>
    <row r="41" spans="1:5" ht="318.75">
      <c r="A41" t="s">
        <v>46</v>
      </c>
      <c r="E41" s="29" t="s">
        <v>121</v>
      </c>
    </row>
    <row r="42" spans="1:16" ht="12.75">
      <c r="A42" s="18" t="s">
        <v>38</v>
      </c>
      <c s="23" t="s">
        <v>122</v>
      </c>
      <c s="23" t="s">
        <v>123</v>
      </c>
      <c s="18" t="s">
        <v>40</v>
      </c>
      <c s="24" t="s">
        <v>124</v>
      </c>
      <c s="25" t="s">
        <v>99</v>
      </c>
      <c s="26">
        <v>22.95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40</v>
      </c>
    </row>
    <row r="44" spans="1:5" ht="89.25">
      <c r="A44" s="30" t="s">
        <v>45</v>
      </c>
      <c r="E44" s="31" t="s">
        <v>125</v>
      </c>
    </row>
    <row r="45" spans="1:5" ht="191.25">
      <c r="A45" t="s">
        <v>46</v>
      </c>
      <c r="E45" s="29" t="s">
        <v>126</v>
      </c>
    </row>
    <row r="46" spans="1:16" ht="12.75">
      <c r="A46" s="18" t="s">
        <v>38</v>
      </c>
      <c s="23" t="s">
        <v>127</v>
      </c>
      <c s="23" t="s">
        <v>128</v>
      </c>
      <c s="18" t="s">
        <v>40</v>
      </c>
      <c s="24" t="s">
        <v>129</v>
      </c>
      <c s="25" t="s">
        <v>93</v>
      </c>
      <c s="26">
        <v>35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130</v>
      </c>
    </row>
    <row r="48" spans="1:5" ht="12.75">
      <c r="A48" s="30" t="s">
        <v>45</v>
      </c>
      <c r="E48" s="31" t="s">
        <v>131</v>
      </c>
    </row>
    <row r="49" spans="1:5" ht="25.5">
      <c r="A49" t="s">
        <v>46</v>
      </c>
      <c r="E49" s="29" t="s">
        <v>132</v>
      </c>
    </row>
    <row r="50" spans="1:16" ht="12.75">
      <c r="A50" s="18" t="s">
        <v>38</v>
      </c>
      <c s="23" t="s">
        <v>33</v>
      </c>
      <c s="23" t="s">
        <v>133</v>
      </c>
      <c s="18" t="s">
        <v>40</v>
      </c>
      <c s="24" t="s">
        <v>134</v>
      </c>
      <c s="25" t="s">
        <v>93</v>
      </c>
      <c s="26">
        <v>40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135</v>
      </c>
    </row>
    <row r="52" spans="1:5" ht="12.75">
      <c r="A52" s="30" t="s">
        <v>45</v>
      </c>
      <c r="E52" s="31" t="s">
        <v>136</v>
      </c>
    </row>
    <row r="53" spans="1:5" ht="12.75">
      <c r="A53" t="s">
        <v>46</v>
      </c>
      <c r="E53" s="29" t="s">
        <v>137</v>
      </c>
    </row>
    <row r="54" spans="1:16" ht="12.75">
      <c r="A54" s="18" t="s">
        <v>38</v>
      </c>
      <c s="23" t="s">
        <v>35</v>
      </c>
      <c s="23" t="s">
        <v>138</v>
      </c>
      <c s="18" t="s">
        <v>40</v>
      </c>
      <c s="24" t="s">
        <v>139</v>
      </c>
      <c s="25" t="s">
        <v>93</v>
      </c>
      <c s="26">
        <v>40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12.75">
      <c r="A55" s="28" t="s">
        <v>43</v>
      </c>
      <c r="E55" s="29" t="s">
        <v>140</v>
      </c>
    </row>
    <row r="56" spans="1:5" ht="12.75">
      <c r="A56" s="30" t="s">
        <v>45</v>
      </c>
      <c r="E56" s="31" t="s">
        <v>136</v>
      </c>
    </row>
    <row r="57" spans="1:5" ht="38.25">
      <c r="A57" t="s">
        <v>46</v>
      </c>
      <c r="E57" s="29" t="s">
        <v>141</v>
      </c>
    </row>
    <row r="58" spans="1:16" ht="12.75">
      <c r="A58" s="18" t="s">
        <v>38</v>
      </c>
      <c s="23" t="s">
        <v>142</v>
      </c>
      <c s="23" t="s">
        <v>143</v>
      </c>
      <c s="18" t="s">
        <v>40</v>
      </c>
      <c s="24" t="s">
        <v>144</v>
      </c>
      <c s="25" t="s">
        <v>93</v>
      </c>
      <c s="26">
        <v>40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12.75">
      <c r="A59" s="28" t="s">
        <v>43</v>
      </c>
      <c r="E59" s="29" t="s">
        <v>145</v>
      </c>
    </row>
    <row r="60" spans="1:5" ht="12.75">
      <c r="A60" s="30" t="s">
        <v>45</v>
      </c>
      <c r="E60" s="31" t="s">
        <v>136</v>
      </c>
    </row>
    <row r="61" spans="1:5" ht="25.5">
      <c r="A61" t="s">
        <v>46</v>
      </c>
      <c r="E61" s="29" t="s">
        <v>146</v>
      </c>
    </row>
    <row r="62" spans="1:16" ht="12.75">
      <c r="A62" s="18" t="s">
        <v>38</v>
      </c>
      <c s="23" t="s">
        <v>147</v>
      </c>
      <c s="23" t="s">
        <v>148</v>
      </c>
      <c s="18" t="s">
        <v>40</v>
      </c>
      <c s="24" t="s">
        <v>149</v>
      </c>
      <c s="25" t="s">
        <v>93</v>
      </c>
      <c s="26">
        <v>40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12.75">
      <c r="A63" s="28" t="s">
        <v>43</v>
      </c>
      <c r="E63" s="29" t="s">
        <v>150</v>
      </c>
    </row>
    <row r="64" spans="1:5" ht="12.75">
      <c r="A64" s="30" t="s">
        <v>45</v>
      </c>
      <c r="E64" s="31" t="s">
        <v>136</v>
      </c>
    </row>
    <row r="65" spans="1:5" ht="38.25">
      <c r="A65" t="s">
        <v>46</v>
      </c>
      <c r="E65" s="29" t="s">
        <v>151</v>
      </c>
    </row>
    <row r="66" spans="1:18" ht="12.75" customHeight="1">
      <c r="A66" s="5" t="s">
        <v>36</v>
      </c>
      <c s="5"/>
      <c s="35" t="s">
        <v>16</v>
      </c>
      <c s="5"/>
      <c s="21" t="s">
        <v>152</v>
      </c>
      <c s="5"/>
      <c s="5"/>
      <c s="5"/>
      <c s="36">
        <f>0+Q66</f>
      </c>
      <c r="O66">
        <f>0+R66</f>
      </c>
      <c r="Q66">
        <f>0+I67+I71</f>
      </c>
      <c>
        <f>0+O67+O71</f>
      </c>
    </row>
    <row r="67" spans="1:16" ht="12.75">
      <c r="A67" s="18" t="s">
        <v>38</v>
      </c>
      <c s="23" t="s">
        <v>22</v>
      </c>
      <c s="23" t="s">
        <v>153</v>
      </c>
      <c s="18" t="s">
        <v>40</v>
      </c>
      <c s="24" t="s">
        <v>154</v>
      </c>
      <c s="25" t="s">
        <v>99</v>
      </c>
      <c s="26">
        <v>3.5</v>
      </c>
      <c s="27">
        <v>0</v>
      </c>
      <c s="27">
        <f>ROUND(ROUND(H67,2)*ROUND(G67,3),2)</f>
      </c>
      <c r="O67">
        <f>(I67*21)/100</f>
      </c>
      <c t="s">
        <v>16</v>
      </c>
    </row>
    <row r="68" spans="1:5" ht="25.5">
      <c r="A68" s="28" t="s">
        <v>43</v>
      </c>
      <c r="E68" s="29" t="s">
        <v>155</v>
      </c>
    </row>
    <row r="69" spans="1:5" ht="12.75">
      <c r="A69" s="30" t="s">
        <v>45</v>
      </c>
      <c r="E69" s="31" t="s">
        <v>156</v>
      </c>
    </row>
    <row r="70" spans="1:5" ht="369.75">
      <c r="A70" t="s">
        <v>46</v>
      </c>
      <c r="E70" s="29" t="s">
        <v>157</v>
      </c>
    </row>
    <row r="71" spans="1:16" ht="12.75">
      <c r="A71" s="18" t="s">
        <v>38</v>
      </c>
      <c s="23" t="s">
        <v>16</v>
      </c>
      <c s="23" t="s">
        <v>158</v>
      </c>
      <c s="18" t="s">
        <v>40</v>
      </c>
      <c s="24" t="s">
        <v>159</v>
      </c>
      <c s="25" t="s">
        <v>84</v>
      </c>
      <c s="26">
        <v>0.3</v>
      </c>
      <c s="27">
        <v>0</v>
      </c>
      <c s="27">
        <f>ROUND(ROUND(H71,2)*ROUND(G71,3),2)</f>
      </c>
      <c r="O71">
        <f>(I71*21)/100</f>
      </c>
      <c t="s">
        <v>16</v>
      </c>
    </row>
    <row r="72" spans="1:5" ht="38.25">
      <c r="A72" s="28" t="s">
        <v>43</v>
      </c>
      <c r="E72" s="29" t="s">
        <v>160</v>
      </c>
    </row>
    <row r="73" spans="1:5" ht="12.75">
      <c r="A73" s="30" t="s">
        <v>45</v>
      </c>
      <c r="E73" s="31" t="s">
        <v>161</v>
      </c>
    </row>
    <row r="74" spans="1:5" ht="242.25">
      <c r="A74" t="s">
        <v>46</v>
      </c>
      <c r="E74" s="29" t="s">
        <v>162</v>
      </c>
    </row>
    <row r="75" spans="1:18" ht="12.75" customHeight="1">
      <c r="A75" s="5" t="s">
        <v>36</v>
      </c>
      <c s="5"/>
      <c s="35" t="s">
        <v>26</v>
      </c>
      <c s="5"/>
      <c s="21" t="s">
        <v>163</v>
      </c>
      <c s="5"/>
      <c s="5"/>
      <c s="5"/>
      <c s="36">
        <f>0+Q75</f>
      </c>
      <c r="O75">
        <f>0+R75</f>
      </c>
      <c r="Q75">
        <f>0+I76+I80+I84</f>
      </c>
      <c>
        <f>0+O76+O80+O84</f>
      </c>
    </row>
    <row r="76" spans="1:16" ht="12.75">
      <c r="A76" s="18" t="s">
        <v>38</v>
      </c>
      <c s="23" t="s">
        <v>22</v>
      </c>
      <c s="23" t="s">
        <v>164</v>
      </c>
      <c s="18" t="s">
        <v>40</v>
      </c>
      <c s="24" t="s">
        <v>165</v>
      </c>
      <c s="25" t="s">
        <v>99</v>
      </c>
      <c s="26">
        <v>8.75</v>
      </c>
      <c s="27">
        <v>0</v>
      </c>
      <c s="27">
        <f>ROUND(ROUND(H76,2)*ROUND(G76,3),2)</f>
      </c>
      <c r="O76">
        <f>(I76*21)/100</f>
      </c>
      <c t="s">
        <v>16</v>
      </c>
    </row>
    <row r="77" spans="1:5" ht="12.75">
      <c r="A77" s="28" t="s">
        <v>43</v>
      </c>
      <c r="E77" s="29" t="s">
        <v>166</v>
      </c>
    </row>
    <row r="78" spans="1:5" ht="12.75">
      <c r="A78" s="30" t="s">
        <v>45</v>
      </c>
      <c r="E78" s="31" t="s">
        <v>167</v>
      </c>
    </row>
    <row r="79" spans="1:5" ht="369.75">
      <c r="A79" t="s">
        <v>46</v>
      </c>
      <c r="E79" s="29" t="s">
        <v>168</v>
      </c>
    </row>
    <row r="80" spans="1:16" ht="12.75">
      <c r="A80" s="18" t="s">
        <v>38</v>
      </c>
      <c s="23" t="s">
        <v>16</v>
      </c>
      <c s="23" t="s">
        <v>169</v>
      </c>
      <c s="18" t="s">
        <v>40</v>
      </c>
      <c s="24" t="s">
        <v>170</v>
      </c>
      <c s="25" t="s">
        <v>99</v>
      </c>
      <c s="26">
        <v>1.8</v>
      </c>
      <c s="27">
        <v>0</v>
      </c>
      <c s="27">
        <f>ROUND(ROUND(H80,2)*ROUND(G80,3),2)</f>
      </c>
      <c r="O80">
        <f>(I80*21)/100</f>
      </c>
      <c t="s">
        <v>16</v>
      </c>
    </row>
    <row r="81" spans="1:5" ht="38.25">
      <c r="A81" s="28" t="s">
        <v>43</v>
      </c>
      <c r="E81" s="29" t="s">
        <v>171</v>
      </c>
    </row>
    <row r="82" spans="1:5" ht="12.75">
      <c r="A82" s="30" t="s">
        <v>45</v>
      </c>
      <c r="E82" s="31" t="s">
        <v>172</v>
      </c>
    </row>
    <row r="83" spans="1:5" ht="357">
      <c r="A83" t="s">
        <v>46</v>
      </c>
      <c r="E83" s="29" t="s">
        <v>173</v>
      </c>
    </row>
    <row r="84" spans="1:16" ht="12.75">
      <c r="A84" s="18" t="s">
        <v>38</v>
      </c>
      <c s="23" t="s">
        <v>15</v>
      </c>
      <c s="23" t="s">
        <v>174</v>
      </c>
      <c s="18" t="s">
        <v>40</v>
      </c>
      <c s="24" t="s">
        <v>175</v>
      </c>
      <c s="25" t="s">
        <v>99</v>
      </c>
      <c s="26">
        <v>1.8</v>
      </c>
      <c s="27">
        <v>0</v>
      </c>
      <c s="27">
        <f>ROUND(ROUND(H84,2)*ROUND(G84,3),2)</f>
      </c>
      <c r="O84">
        <f>(I84*21)/100</f>
      </c>
      <c t="s">
        <v>16</v>
      </c>
    </row>
    <row r="85" spans="1:5" ht="38.25">
      <c r="A85" s="28" t="s">
        <v>43</v>
      </c>
      <c r="E85" s="29" t="s">
        <v>176</v>
      </c>
    </row>
    <row r="86" spans="1:5" ht="12.75">
      <c r="A86" s="30" t="s">
        <v>45</v>
      </c>
      <c r="E86" s="31" t="s">
        <v>172</v>
      </c>
    </row>
    <row r="87" spans="1:5" ht="102">
      <c r="A87" t="s">
        <v>46</v>
      </c>
      <c r="E87" s="29" t="s">
        <v>177</v>
      </c>
    </row>
    <row r="88" spans="1:18" ht="12.75" customHeight="1">
      <c r="A88" s="5" t="s">
        <v>36</v>
      </c>
      <c s="5"/>
      <c s="35" t="s">
        <v>28</v>
      </c>
      <c s="5"/>
      <c s="21" t="s">
        <v>178</v>
      </c>
      <c s="5"/>
      <c s="5"/>
      <c s="5"/>
      <c s="36">
        <f>0+Q88</f>
      </c>
      <c r="O88">
        <f>0+R88</f>
      </c>
      <c r="Q88">
        <f>0+I89+I93+I97+I101+I105+I109+I113+I117+I121</f>
      </c>
      <c>
        <f>0+O89+O93+O97+O101+O105+O109+O113+O117+O121</f>
      </c>
    </row>
    <row r="89" spans="1:16" ht="12.75">
      <c r="A89" s="18" t="s">
        <v>38</v>
      </c>
      <c s="23" t="s">
        <v>22</v>
      </c>
      <c s="23" t="s">
        <v>179</v>
      </c>
      <c s="18" t="s">
        <v>40</v>
      </c>
      <c s="24" t="s">
        <v>180</v>
      </c>
      <c s="25" t="s">
        <v>93</v>
      </c>
      <c s="26">
        <v>26</v>
      </c>
      <c s="27">
        <v>0</v>
      </c>
      <c s="27">
        <f>ROUND(ROUND(H89,2)*ROUND(G89,3),2)</f>
      </c>
      <c r="O89">
        <f>(I89*21)/100</f>
      </c>
      <c t="s">
        <v>16</v>
      </c>
    </row>
    <row r="90" spans="1:5" ht="12.75">
      <c r="A90" s="28" t="s">
        <v>43</v>
      </c>
      <c r="E90" s="29" t="s">
        <v>181</v>
      </c>
    </row>
    <row r="91" spans="1:5" ht="12.75">
      <c r="A91" s="30" t="s">
        <v>45</v>
      </c>
      <c r="E91" s="31" t="s">
        <v>182</v>
      </c>
    </row>
    <row r="92" spans="1:5" ht="51">
      <c r="A92" t="s">
        <v>46</v>
      </c>
      <c r="E92" s="29" t="s">
        <v>183</v>
      </c>
    </row>
    <row r="93" spans="1:16" ht="12.75">
      <c r="A93" s="18" t="s">
        <v>38</v>
      </c>
      <c s="23" t="s">
        <v>16</v>
      </c>
      <c s="23" t="s">
        <v>184</v>
      </c>
      <c s="18" t="s">
        <v>40</v>
      </c>
      <c s="24" t="s">
        <v>185</v>
      </c>
      <c s="25" t="s">
        <v>99</v>
      </c>
      <c s="26">
        <v>1.4</v>
      </c>
      <c s="27">
        <v>0</v>
      </c>
      <c s="27">
        <f>ROUND(ROUND(H93,2)*ROUND(G93,3),2)</f>
      </c>
      <c r="O93">
        <f>(I93*21)/100</f>
      </c>
      <c t="s">
        <v>16</v>
      </c>
    </row>
    <row r="94" spans="1:5" ht="12.75">
      <c r="A94" s="28" t="s">
        <v>43</v>
      </c>
      <c r="E94" s="29" t="s">
        <v>186</v>
      </c>
    </row>
    <row r="95" spans="1:5" ht="12.75">
      <c r="A95" s="30" t="s">
        <v>45</v>
      </c>
      <c r="E95" s="31" t="s">
        <v>187</v>
      </c>
    </row>
    <row r="96" spans="1:5" ht="38.25">
      <c r="A96" t="s">
        <v>46</v>
      </c>
      <c r="E96" s="29" t="s">
        <v>188</v>
      </c>
    </row>
    <row r="97" spans="1:16" ht="12.75">
      <c r="A97" s="18" t="s">
        <v>38</v>
      </c>
      <c s="23" t="s">
        <v>15</v>
      </c>
      <c s="23" t="s">
        <v>189</v>
      </c>
      <c s="18" t="s">
        <v>40</v>
      </c>
      <c s="24" t="s">
        <v>190</v>
      </c>
      <c s="25" t="s">
        <v>93</v>
      </c>
      <c s="26">
        <v>7</v>
      </c>
      <c s="27">
        <v>0</v>
      </c>
      <c s="27">
        <f>ROUND(ROUND(H97,2)*ROUND(G97,3),2)</f>
      </c>
      <c r="O97">
        <f>(I97*21)/100</f>
      </c>
      <c t="s">
        <v>16</v>
      </c>
    </row>
    <row r="98" spans="1:5" ht="12.75">
      <c r="A98" s="28" t="s">
        <v>43</v>
      </c>
      <c r="E98" s="29" t="s">
        <v>191</v>
      </c>
    </row>
    <row r="99" spans="1:5" ht="12.75">
      <c r="A99" s="30" t="s">
        <v>45</v>
      </c>
      <c r="E99" s="31" t="s">
        <v>192</v>
      </c>
    </row>
    <row r="100" spans="1:5" ht="38.25">
      <c r="A100" t="s">
        <v>46</v>
      </c>
      <c r="E100" s="29" t="s">
        <v>188</v>
      </c>
    </row>
    <row r="101" spans="1:16" ht="12.75">
      <c r="A101" s="18" t="s">
        <v>38</v>
      </c>
      <c s="23" t="s">
        <v>26</v>
      </c>
      <c s="23" t="s">
        <v>193</v>
      </c>
      <c s="18" t="s">
        <v>40</v>
      </c>
      <c s="24" t="s">
        <v>194</v>
      </c>
      <c s="25" t="s">
        <v>93</v>
      </c>
      <c s="26">
        <v>52</v>
      </c>
      <c s="27">
        <v>0</v>
      </c>
      <c s="27">
        <f>ROUND(ROUND(H101,2)*ROUND(G101,3),2)</f>
      </c>
      <c r="O101">
        <f>(I101*21)/100</f>
      </c>
      <c t="s">
        <v>16</v>
      </c>
    </row>
    <row r="102" spans="1:5" ht="12.75">
      <c r="A102" s="28" t="s">
        <v>43</v>
      </c>
      <c r="E102" s="29" t="s">
        <v>195</v>
      </c>
    </row>
    <row r="103" spans="1:5" ht="12.75">
      <c r="A103" s="30" t="s">
        <v>45</v>
      </c>
      <c r="E103" s="31" t="s">
        <v>196</v>
      </c>
    </row>
    <row r="104" spans="1:5" ht="51">
      <c r="A104" t="s">
        <v>46</v>
      </c>
      <c r="E104" s="29" t="s">
        <v>197</v>
      </c>
    </row>
    <row r="105" spans="1:16" ht="12.75">
      <c r="A105" s="18" t="s">
        <v>38</v>
      </c>
      <c s="23" t="s">
        <v>28</v>
      </c>
      <c s="23" t="s">
        <v>198</v>
      </c>
      <c s="18" t="s">
        <v>40</v>
      </c>
      <c s="24" t="s">
        <v>199</v>
      </c>
      <c s="25" t="s">
        <v>93</v>
      </c>
      <c s="26">
        <v>26</v>
      </c>
      <c s="27">
        <v>0</v>
      </c>
      <c s="27">
        <f>ROUND(ROUND(H105,2)*ROUND(G105,3),2)</f>
      </c>
      <c r="O105">
        <f>(I105*21)/100</f>
      </c>
      <c t="s">
        <v>16</v>
      </c>
    </row>
    <row r="106" spans="1:5" ht="12.75">
      <c r="A106" s="28" t="s">
        <v>43</v>
      </c>
      <c r="E106" s="29" t="s">
        <v>40</v>
      </c>
    </row>
    <row r="107" spans="1:5" ht="12.75">
      <c r="A107" s="30" t="s">
        <v>45</v>
      </c>
      <c r="E107" s="31" t="s">
        <v>182</v>
      </c>
    </row>
    <row r="108" spans="1:5" ht="140.25">
      <c r="A108" t="s">
        <v>46</v>
      </c>
      <c r="E108" s="29" t="s">
        <v>200</v>
      </c>
    </row>
    <row r="109" spans="1:16" ht="12.75">
      <c r="A109" s="18" t="s">
        <v>38</v>
      </c>
      <c s="23" t="s">
        <v>30</v>
      </c>
      <c s="23" t="s">
        <v>201</v>
      </c>
      <c s="18" t="s">
        <v>40</v>
      </c>
      <c s="24" t="s">
        <v>202</v>
      </c>
      <c s="25" t="s">
        <v>93</v>
      </c>
      <c s="26">
        <v>26</v>
      </c>
      <c s="27">
        <v>0</v>
      </c>
      <c s="27">
        <f>ROUND(ROUND(H109,2)*ROUND(G109,3),2)</f>
      </c>
      <c r="O109">
        <f>(I109*21)/100</f>
      </c>
      <c t="s">
        <v>16</v>
      </c>
    </row>
    <row r="110" spans="1:5" ht="12.75">
      <c r="A110" s="28" t="s">
        <v>43</v>
      </c>
      <c r="E110" s="29" t="s">
        <v>40</v>
      </c>
    </row>
    <row r="111" spans="1:5" ht="12.75">
      <c r="A111" s="30" t="s">
        <v>45</v>
      </c>
      <c r="E111" s="31" t="s">
        <v>182</v>
      </c>
    </row>
    <row r="112" spans="1:5" ht="140.25">
      <c r="A112" t="s">
        <v>46</v>
      </c>
      <c r="E112" s="29" t="s">
        <v>200</v>
      </c>
    </row>
    <row r="113" spans="1:16" ht="12.75">
      <c r="A113" s="18" t="s">
        <v>38</v>
      </c>
      <c s="23" t="s">
        <v>122</v>
      </c>
      <c s="23" t="s">
        <v>203</v>
      </c>
      <c s="18" t="s">
        <v>40</v>
      </c>
      <c s="24" t="s">
        <v>204</v>
      </c>
      <c s="25" t="s">
        <v>93</v>
      </c>
      <c s="26">
        <v>26</v>
      </c>
      <c s="27">
        <v>0</v>
      </c>
      <c s="27">
        <f>ROUND(ROUND(H113,2)*ROUND(G113,3),2)</f>
      </c>
      <c r="O113">
        <f>(I113*21)/100</f>
      </c>
      <c t="s">
        <v>16</v>
      </c>
    </row>
    <row r="114" spans="1:5" ht="12.75">
      <c r="A114" s="28" t="s">
        <v>43</v>
      </c>
      <c r="E114" s="29" t="s">
        <v>40</v>
      </c>
    </row>
    <row r="115" spans="1:5" ht="12.75">
      <c r="A115" s="30" t="s">
        <v>45</v>
      </c>
      <c r="E115" s="31" t="s">
        <v>182</v>
      </c>
    </row>
    <row r="116" spans="1:5" ht="140.25">
      <c r="A116" t="s">
        <v>46</v>
      </c>
      <c r="E116" s="29" t="s">
        <v>200</v>
      </c>
    </row>
    <row r="117" spans="1:16" ht="12.75">
      <c r="A117" s="18" t="s">
        <v>38</v>
      </c>
      <c s="23" t="s">
        <v>127</v>
      </c>
      <c s="23" t="s">
        <v>205</v>
      </c>
      <c s="18" t="s">
        <v>40</v>
      </c>
      <c s="24" t="s">
        <v>206</v>
      </c>
      <c s="25" t="s">
        <v>84</v>
      </c>
      <c s="26">
        <v>60</v>
      </c>
      <c s="27">
        <v>0</v>
      </c>
      <c s="27">
        <f>ROUND(ROUND(H117,2)*ROUND(G117,3),2)</f>
      </c>
      <c r="O117">
        <f>(I117*21)/100</f>
      </c>
      <c t="s">
        <v>16</v>
      </c>
    </row>
    <row r="118" spans="1:5" ht="51">
      <c r="A118" s="28" t="s">
        <v>43</v>
      </c>
      <c r="E118" s="29" t="s">
        <v>207</v>
      </c>
    </row>
    <row r="119" spans="1:5" ht="12.75">
      <c r="A119" s="30" t="s">
        <v>45</v>
      </c>
      <c r="E119" s="31" t="s">
        <v>208</v>
      </c>
    </row>
    <row r="120" spans="1:5" ht="76.5">
      <c r="A120" t="s">
        <v>46</v>
      </c>
      <c r="E120" s="29" t="s">
        <v>209</v>
      </c>
    </row>
    <row r="121" spans="1:16" ht="12.75">
      <c r="A121" s="18" t="s">
        <v>38</v>
      </c>
      <c s="23" t="s">
        <v>33</v>
      </c>
      <c s="23" t="s">
        <v>210</v>
      </c>
      <c s="18" t="s">
        <v>40</v>
      </c>
      <c s="24" t="s">
        <v>211</v>
      </c>
      <c s="25" t="s">
        <v>110</v>
      </c>
      <c s="26">
        <v>13</v>
      </c>
      <c s="27">
        <v>0</v>
      </c>
      <c s="27">
        <f>ROUND(ROUND(H121,2)*ROUND(G121,3),2)</f>
      </c>
      <c r="O121">
        <f>(I121*21)/100</f>
      </c>
      <c t="s">
        <v>16</v>
      </c>
    </row>
    <row r="122" spans="1:5" ht="25.5">
      <c r="A122" s="28" t="s">
        <v>43</v>
      </c>
      <c r="E122" s="29" t="s">
        <v>212</v>
      </c>
    </row>
    <row r="123" spans="1:5" ht="12.75">
      <c r="A123" s="30" t="s">
        <v>45</v>
      </c>
      <c r="E123" s="31" t="s">
        <v>213</v>
      </c>
    </row>
    <row r="124" spans="1:5" ht="38.25">
      <c r="A124" t="s">
        <v>46</v>
      </c>
      <c r="E124" s="29" t="s">
        <v>214</v>
      </c>
    </row>
    <row r="125" spans="1:18" ht="12.75" customHeight="1">
      <c r="A125" s="5" t="s">
        <v>36</v>
      </c>
      <c s="5"/>
      <c s="35" t="s">
        <v>127</v>
      </c>
      <c s="5"/>
      <c s="21" t="s">
        <v>215</v>
      </c>
      <c s="5"/>
      <c s="5"/>
      <c s="5"/>
      <c s="36">
        <f>0+Q125</f>
      </c>
      <c r="O125">
        <f>0+R125</f>
      </c>
      <c r="Q125">
        <f>0+I126+I130</f>
      </c>
      <c>
        <f>0+O126+O130</f>
      </c>
    </row>
    <row r="126" spans="1:16" ht="12.75">
      <c r="A126" s="18" t="s">
        <v>38</v>
      </c>
      <c s="23" t="s">
        <v>22</v>
      </c>
      <c s="23" t="s">
        <v>216</v>
      </c>
      <c s="18" t="s">
        <v>40</v>
      </c>
      <c s="24" t="s">
        <v>217</v>
      </c>
      <c s="25" t="s">
        <v>110</v>
      </c>
      <c s="26">
        <v>25</v>
      </c>
      <c s="27">
        <v>0</v>
      </c>
      <c s="27">
        <f>ROUND(ROUND(H126,2)*ROUND(G126,3),2)</f>
      </c>
      <c r="O126">
        <f>(I126*21)/100</f>
      </c>
      <c t="s">
        <v>16</v>
      </c>
    </row>
    <row r="127" spans="1:5" ht="63.75">
      <c r="A127" s="28" t="s">
        <v>43</v>
      </c>
      <c r="E127" s="29" t="s">
        <v>218</v>
      </c>
    </row>
    <row r="128" spans="1:5" ht="12.75">
      <c r="A128" s="30" t="s">
        <v>45</v>
      </c>
      <c r="E128" s="31" t="s">
        <v>219</v>
      </c>
    </row>
    <row r="129" spans="1:5" ht="242.25">
      <c r="A129" t="s">
        <v>46</v>
      </c>
      <c r="E129" s="29" t="s">
        <v>220</v>
      </c>
    </row>
    <row r="130" spans="1:16" ht="12.75">
      <c r="A130" s="18" t="s">
        <v>38</v>
      </c>
      <c s="23" t="s">
        <v>16</v>
      </c>
      <c s="23" t="s">
        <v>221</v>
      </c>
      <c s="18" t="s">
        <v>40</v>
      </c>
      <c s="24" t="s">
        <v>222</v>
      </c>
      <c s="25" t="s">
        <v>99</v>
      </c>
      <c s="26">
        <v>22.275</v>
      </c>
      <c s="27">
        <v>0</v>
      </c>
      <c s="27">
        <f>ROUND(ROUND(H130,2)*ROUND(G130,3),2)</f>
      </c>
      <c r="O130">
        <f>(I130*21)/100</f>
      </c>
      <c t="s">
        <v>16</v>
      </c>
    </row>
    <row r="131" spans="1:5" ht="38.25">
      <c r="A131" s="28" t="s">
        <v>43</v>
      </c>
      <c r="E131" s="29" t="s">
        <v>223</v>
      </c>
    </row>
    <row r="132" spans="1:5" ht="51">
      <c r="A132" s="30" t="s">
        <v>45</v>
      </c>
      <c r="E132" s="31" t="s">
        <v>224</v>
      </c>
    </row>
    <row r="133" spans="1:5" ht="369.75">
      <c r="A133" t="s">
        <v>46</v>
      </c>
      <c r="E133" s="29" t="s">
        <v>168</v>
      </c>
    </row>
    <row r="134" spans="1:18" ht="12.75" customHeight="1">
      <c r="A134" s="5" t="s">
        <v>36</v>
      </c>
      <c s="5"/>
      <c s="35" t="s">
        <v>33</v>
      </c>
      <c s="5"/>
      <c s="21" t="s">
        <v>225</v>
      </c>
      <c s="5"/>
      <c s="5"/>
      <c s="5"/>
      <c s="36">
        <f>0+Q134</f>
      </c>
      <c r="O134">
        <f>0+R134</f>
      </c>
      <c r="Q134">
        <f>0+I135+I139+I143+I147+I151+I155+I159+I163+I167+I171+I175+I179+I183+I187+I191+I195+I199+I203+I207+I211</f>
      </c>
      <c>
        <f>0+O135+O139+O143+O147+O151+O155+O159+O163+O167+O171+O175+O179+O183+O187+O191+O195+O199+O203+O207+O211</f>
      </c>
    </row>
    <row r="135" spans="1:16" ht="25.5">
      <c r="A135" s="18" t="s">
        <v>38</v>
      </c>
      <c s="23" t="s">
        <v>22</v>
      </c>
      <c s="23" t="s">
        <v>226</v>
      </c>
      <c s="18" t="s">
        <v>40</v>
      </c>
      <c s="24" t="s">
        <v>227</v>
      </c>
      <c s="25" t="s">
        <v>228</v>
      </c>
      <c s="26">
        <v>6</v>
      </c>
      <c s="27">
        <v>0</v>
      </c>
      <c s="27">
        <f>ROUND(ROUND(H135,2)*ROUND(G135,3),2)</f>
      </c>
      <c r="O135">
        <f>(I135*21)/100</f>
      </c>
      <c t="s">
        <v>16</v>
      </c>
    </row>
    <row r="136" spans="1:5" ht="12.75">
      <c r="A136" s="28" t="s">
        <v>43</v>
      </c>
      <c r="E136" s="29" t="s">
        <v>229</v>
      </c>
    </row>
    <row r="137" spans="1:5" ht="63.75">
      <c r="A137" s="30" t="s">
        <v>45</v>
      </c>
      <c r="E137" s="31" t="s">
        <v>230</v>
      </c>
    </row>
    <row r="138" spans="1:5" ht="63.75">
      <c r="A138" t="s">
        <v>46</v>
      </c>
      <c r="E138" s="29" t="s">
        <v>231</v>
      </c>
    </row>
    <row r="139" spans="1:16" ht="12.75">
      <c r="A139" s="18" t="s">
        <v>38</v>
      </c>
      <c s="23" t="s">
        <v>16</v>
      </c>
      <c s="23" t="s">
        <v>232</v>
      </c>
      <c s="18" t="s">
        <v>40</v>
      </c>
      <c s="24" t="s">
        <v>233</v>
      </c>
      <c s="25" t="s">
        <v>228</v>
      </c>
      <c s="26">
        <v>6</v>
      </c>
      <c s="27">
        <v>0</v>
      </c>
      <c s="27">
        <f>ROUND(ROUND(H139,2)*ROUND(G139,3),2)</f>
      </c>
      <c r="O139">
        <f>(I139*21)/100</f>
      </c>
      <c t="s">
        <v>16</v>
      </c>
    </row>
    <row r="140" spans="1:5" ht="12.75">
      <c r="A140" s="28" t="s">
        <v>43</v>
      </c>
      <c r="E140" s="29" t="s">
        <v>234</v>
      </c>
    </row>
    <row r="141" spans="1:5" ht="12.75">
      <c r="A141" s="30" t="s">
        <v>45</v>
      </c>
      <c r="E141" s="31" t="s">
        <v>235</v>
      </c>
    </row>
    <row r="142" spans="1:5" ht="25.5">
      <c r="A142" t="s">
        <v>46</v>
      </c>
      <c r="E142" s="29" t="s">
        <v>236</v>
      </c>
    </row>
    <row r="143" spans="1:16" ht="12.75">
      <c r="A143" s="18" t="s">
        <v>38</v>
      </c>
      <c s="23" t="s">
        <v>15</v>
      </c>
      <c s="23" t="s">
        <v>237</v>
      </c>
      <c s="18" t="s">
        <v>40</v>
      </c>
      <c s="24" t="s">
        <v>238</v>
      </c>
      <c s="25" t="s">
        <v>239</v>
      </c>
      <c s="26">
        <v>420</v>
      </c>
      <c s="27">
        <v>0</v>
      </c>
      <c s="27">
        <f>ROUND(ROUND(H143,2)*ROUND(G143,3),2)</f>
      </c>
      <c r="O143">
        <f>(I143*21)/100</f>
      </c>
      <c t="s">
        <v>16</v>
      </c>
    </row>
    <row r="144" spans="1:5" ht="12.75">
      <c r="A144" s="28" t="s">
        <v>43</v>
      </c>
      <c r="E144" s="29" t="s">
        <v>240</v>
      </c>
    </row>
    <row r="145" spans="1:5" ht="12.75">
      <c r="A145" s="30" t="s">
        <v>45</v>
      </c>
      <c r="E145" s="31" t="s">
        <v>241</v>
      </c>
    </row>
    <row r="146" spans="1:5" ht="25.5">
      <c r="A146" t="s">
        <v>46</v>
      </c>
      <c r="E146" s="29" t="s">
        <v>242</v>
      </c>
    </row>
    <row r="147" spans="1:16" ht="12.75">
      <c r="A147" s="18" t="s">
        <v>38</v>
      </c>
      <c s="23" t="s">
        <v>26</v>
      </c>
      <c s="23" t="s">
        <v>243</v>
      </c>
      <c s="18" t="s">
        <v>40</v>
      </c>
      <c s="24" t="s">
        <v>244</v>
      </c>
      <c s="25" t="s">
        <v>228</v>
      </c>
      <c s="26">
        <v>6</v>
      </c>
      <c s="27">
        <v>0</v>
      </c>
      <c s="27">
        <f>ROUND(ROUND(H147,2)*ROUND(G147,3),2)</f>
      </c>
      <c r="O147">
        <f>(I147*21)/100</f>
      </c>
      <c t="s">
        <v>16</v>
      </c>
    </row>
    <row r="148" spans="1:5" ht="12.75">
      <c r="A148" s="28" t="s">
        <v>43</v>
      </c>
      <c r="E148" s="29" t="s">
        <v>40</v>
      </c>
    </row>
    <row r="149" spans="1:5" ht="12.75">
      <c r="A149" s="30" t="s">
        <v>45</v>
      </c>
      <c r="E149" s="31" t="s">
        <v>235</v>
      </c>
    </row>
    <row r="150" spans="1:5" ht="63.75">
      <c r="A150" t="s">
        <v>46</v>
      </c>
      <c r="E150" s="29" t="s">
        <v>245</v>
      </c>
    </row>
    <row r="151" spans="1:16" ht="12.75">
      <c r="A151" s="18" t="s">
        <v>38</v>
      </c>
      <c s="23" t="s">
        <v>28</v>
      </c>
      <c s="23" t="s">
        <v>246</v>
      </c>
      <c s="18" t="s">
        <v>40</v>
      </c>
      <c s="24" t="s">
        <v>247</v>
      </c>
      <c s="25" t="s">
        <v>228</v>
      </c>
      <c s="26">
        <v>6</v>
      </c>
      <c s="27">
        <v>0</v>
      </c>
      <c s="27">
        <f>ROUND(ROUND(H151,2)*ROUND(G151,3),2)</f>
      </c>
      <c r="O151">
        <f>(I151*21)/100</f>
      </c>
      <c t="s">
        <v>16</v>
      </c>
    </row>
    <row r="152" spans="1:5" ht="12.75">
      <c r="A152" s="28" t="s">
        <v>43</v>
      </c>
      <c r="E152" s="29" t="s">
        <v>248</v>
      </c>
    </row>
    <row r="153" spans="1:5" ht="12.75">
      <c r="A153" s="30" t="s">
        <v>45</v>
      </c>
      <c r="E153" s="31" t="s">
        <v>235</v>
      </c>
    </row>
    <row r="154" spans="1:5" ht="25.5">
      <c r="A154" t="s">
        <v>46</v>
      </c>
      <c r="E154" s="29" t="s">
        <v>236</v>
      </c>
    </row>
    <row r="155" spans="1:16" ht="12.75">
      <c r="A155" s="18" t="s">
        <v>38</v>
      </c>
      <c s="23" t="s">
        <v>30</v>
      </c>
      <c s="23" t="s">
        <v>249</v>
      </c>
      <c s="18" t="s">
        <v>40</v>
      </c>
      <c s="24" t="s">
        <v>250</v>
      </c>
      <c s="25" t="s">
        <v>239</v>
      </c>
      <c s="26">
        <v>420</v>
      </c>
      <c s="27">
        <v>0</v>
      </c>
      <c s="27">
        <f>ROUND(ROUND(H155,2)*ROUND(G155,3),2)</f>
      </c>
      <c r="O155">
        <f>(I155*21)/100</f>
      </c>
      <c t="s">
        <v>16</v>
      </c>
    </row>
    <row r="156" spans="1:5" ht="12.75">
      <c r="A156" s="28" t="s">
        <v>43</v>
      </c>
      <c r="E156" s="29" t="s">
        <v>251</v>
      </c>
    </row>
    <row r="157" spans="1:5" ht="12.75">
      <c r="A157" s="30" t="s">
        <v>45</v>
      </c>
      <c r="E157" s="31" t="s">
        <v>241</v>
      </c>
    </row>
    <row r="158" spans="1:5" ht="25.5">
      <c r="A158" t="s">
        <v>46</v>
      </c>
      <c r="E158" s="29" t="s">
        <v>252</v>
      </c>
    </row>
    <row r="159" spans="1:16" ht="12.75">
      <c r="A159" s="18" t="s">
        <v>38</v>
      </c>
      <c s="23" t="s">
        <v>122</v>
      </c>
      <c s="23" t="s">
        <v>253</v>
      </c>
      <c s="18" t="s">
        <v>40</v>
      </c>
      <c s="24" t="s">
        <v>254</v>
      </c>
      <c s="25" t="s">
        <v>93</v>
      </c>
      <c s="26">
        <v>2</v>
      </c>
      <c s="27">
        <v>0</v>
      </c>
      <c s="27">
        <f>ROUND(ROUND(H159,2)*ROUND(G159,3),2)</f>
      </c>
      <c r="O159">
        <f>(I159*21)/100</f>
      </c>
      <c t="s">
        <v>16</v>
      </c>
    </row>
    <row r="160" spans="1:5" ht="12.75">
      <c r="A160" s="28" t="s">
        <v>43</v>
      </c>
      <c r="E160" s="29" t="s">
        <v>255</v>
      </c>
    </row>
    <row r="161" spans="1:5" ht="12.75">
      <c r="A161" s="30" t="s">
        <v>45</v>
      </c>
      <c r="E161" s="31" t="s">
        <v>256</v>
      </c>
    </row>
    <row r="162" spans="1:5" ht="38.25">
      <c r="A162" t="s">
        <v>46</v>
      </c>
      <c r="E162" s="29" t="s">
        <v>257</v>
      </c>
    </row>
    <row r="163" spans="1:16" ht="12.75">
      <c r="A163" s="18" t="s">
        <v>38</v>
      </c>
      <c s="23" t="s">
        <v>127</v>
      </c>
      <c s="23" t="s">
        <v>258</v>
      </c>
      <c s="18" t="s">
        <v>40</v>
      </c>
      <c s="24" t="s">
        <v>259</v>
      </c>
      <c s="25" t="s">
        <v>93</v>
      </c>
      <c s="26">
        <v>2</v>
      </c>
      <c s="27">
        <v>0</v>
      </c>
      <c s="27">
        <f>ROUND(ROUND(H163,2)*ROUND(G163,3),2)</f>
      </c>
      <c r="O163">
        <f>(I163*21)/100</f>
      </c>
      <c t="s">
        <v>16</v>
      </c>
    </row>
    <row r="164" spans="1:5" ht="12.75">
      <c r="A164" s="28" t="s">
        <v>43</v>
      </c>
      <c r="E164" s="29" t="s">
        <v>40</v>
      </c>
    </row>
    <row r="165" spans="1:5" ht="12.75">
      <c r="A165" s="30" t="s">
        <v>45</v>
      </c>
      <c r="E165" s="31" t="s">
        <v>260</v>
      </c>
    </row>
    <row r="166" spans="1:5" ht="25.5">
      <c r="A166" t="s">
        <v>46</v>
      </c>
      <c r="E166" s="29" t="s">
        <v>261</v>
      </c>
    </row>
    <row r="167" spans="1:16" ht="12.75">
      <c r="A167" s="18" t="s">
        <v>38</v>
      </c>
      <c s="23" t="s">
        <v>33</v>
      </c>
      <c s="23" t="s">
        <v>262</v>
      </c>
      <c s="18" t="s">
        <v>40</v>
      </c>
      <c s="24" t="s">
        <v>263</v>
      </c>
      <c s="25" t="s">
        <v>228</v>
      </c>
      <c s="26">
        <v>1</v>
      </c>
      <c s="27">
        <v>0</v>
      </c>
      <c s="27">
        <f>ROUND(ROUND(H167,2)*ROUND(G167,3),2)</f>
      </c>
      <c r="O167">
        <f>(I167*21)/100</f>
      </c>
      <c t="s">
        <v>16</v>
      </c>
    </row>
    <row r="168" spans="1:5" ht="12.75">
      <c r="A168" s="28" t="s">
        <v>43</v>
      </c>
      <c r="E168" s="29" t="s">
        <v>40</v>
      </c>
    </row>
    <row r="169" spans="1:5" ht="12.75">
      <c r="A169" s="30" t="s">
        <v>45</v>
      </c>
      <c r="E169" s="31" t="s">
        <v>264</v>
      </c>
    </row>
    <row r="170" spans="1:5" ht="76.5">
      <c r="A170" t="s">
        <v>46</v>
      </c>
      <c r="E170" s="29" t="s">
        <v>265</v>
      </c>
    </row>
    <row r="171" spans="1:16" ht="12.75">
      <c r="A171" s="18" t="s">
        <v>38</v>
      </c>
      <c s="23" t="s">
        <v>35</v>
      </c>
      <c s="23" t="s">
        <v>266</v>
      </c>
      <c s="18" t="s">
        <v>40</v>
      </c>
      <c s="24" t="s">
        <v>267</v>
      </c>
      <c s="25" t="s">
        <v>228</v>
      </c>
      <c s="26">
        <v>1</v>
      </c>
      <c s="27">
        <v>0</v>
      </c>
      <c s="27">
        <f>ROUND(ROUND(H171,2)*ROUND(G171,3),2)</f>
      </c>
      <c r="O171">
        <f>(I171*21)/100</f>
      </c>
      <c t="s">
        <v>16</v>
      </c>
    </row>
    <row r="172" spans="1:5" ht="12.75">
      <c r="A172" s="28" t="s">
        <v>43</v>
      </c>
      <c r="E172" s="29" t="s">
        <v>268</v>
      </c>
    </row>
    <row r="173" spans="1:5" ht="12.75">
      <c r="A173" s="30" t="s">
        <v>45</v>
      </c>
      <c r="E173" s="31" t="s">
        <v>264</v>
      </c>
    </row>
    <row r="174" spans="1:5" ht="25.5">
      <c r="A174" t="s">
        <v>46</v>
      </c>
      <c r="E174" s="29" t="s">
        <v>269</v>
      </c>
    </row>
    <row r="175" spans="1:16" ht="12.75">
      <c r="A175" s="18" t="s">
        <v>38</v>
      </c>
      <c s="23" t="s">
        <v>142</v>
      </c>
      <c s="23" t="s">
        <v>270</v>
      </c>
      <c s="18" t="s">
        <v>40</v>
      </c>
      <c s="24" t="s">
        <v>271</v>
      </c>
      <c s="25" t="s">
        <v>239</v>
      </c>
      <c s="26">
        <v>70</v>
      </c>
      <c s="27">
        <v>0</v>
      </c>
      <c s="27">
        <f>ROUND(ROUND(H175,2)*ROUND(G175,3),2)</f>
      </c>
      <c r="O175">
        <f>(I175*21)/100</f>
      </c>
      <c t="s">
        <v>16</v>
      </c>
    </row>
    <row r="176" spans="1:5" ht="12.75">
      <c r="A176" s="28" t="s">
        <v>43</v>
      </c>
      <c r="E176" s="29" t="s">
        <v>272</v>
      </c>
    </row>
    <row r="177" spans="1:5" ht="12.75">
      <c r="A177" s="30" t="s">
        <v>45</v>
      </c>
      <c r="E177" s="31" t="s">
        <v>273</v>
      </c>
    </row>
    <row r="178" spans="1:5" ht="25.5">
      <c r="A178" t="s">
        <v>46</v>
      </c>
      <c r="E178" s="29" t="s">
        <v>274</v>
      </c>
    </row>
    <row r="179" spans="1:16" ht="25.5">
      <c r="A179" s="18" t="s">
        <v>38</v>
      </c>
      <c s="23" t="s">
        <v>147</v>
      </c>
      <c s="23" t="s">
        <v>275</v>
      </c>
      <c s="18" t="s">
        <v>40</v>
      </c>
      <c s="24" t="s">
        <v>276</v>
      </c>
      <c s="25" t="s">
        <v>228</v>
      </c>
      <c s="26">
        <v>6</v>
      </c>
      <c s="27">
        <v>0</v>
      </c>
      <c s="27">
        <f>ROUND(ROUND(H179,2)*ROUND(G179,3),2)</f>
      </c>
      <c r="O179">
        <f>(I179*21)/100</f>
      </c>
      <c t="s">
        <v>16</v>
      </c>
    </row>
    <row r="180" spans="1:5" ht="12.75">
      <c r="A180" s="28" t="s">
        <v>43</v>
      </c>
      <c r="E180" s="29" t="s">
        <v>277</v>
      </c>
    </row>
    <row r="181" spans="1:5" ht="12.75">
      <c r="A181" s="30" t="s">
        <v>45</v>
      </c>
      <c r="E181" s="31" t="s">
        <v>235</v>
      </c>
    </row>
    <row r="182" spans="1:5" ht="63.75">
      <c r="A182" t="s">
        <v>46</v>
      </c>
      <c r="E182" s="29" t="s">
        <v>278</v>
      </c>
    </row>
    <row r="183" spans="1:16" ht="12.75">
      <c r="A183" s="18" t="s">
        <v>38</v>
      </c>
      <c s="23" t="s">
        <v>279</v>
      </c>
      <c s="23" t="s">
        <v>280</v>
      </c>
      <c s="18" t="s">
        <v>40</v>
      </c>
      <c s="24" t="s">
        <v>281</v>
      </c>
      <c s="25" t="s">
        <v>228</v>
      </c>
      <c s="26">
        <v>6</v>
      </c>
      <c s="27">
        <v>0</v>
      </c>
      <c s="27">
        <f>ROUND(ROUND(H183,2)*ROUND(G183,3),2)</f>
      </c>
      <c r="O183">
        <f>(I183*21)/100</f>
      </c>
      <c t="s">
        <v>16</v>
      </c>
    </row>
    <row r="184" spans="1:5" ht="12.75">
      <c r="A184" s="28" t="s">
        <v>43</v>
      </c>
      <c r="E184" s="29" t="s">
        <v>282</v>
      </c>
    </row>
    <row r="185" spans="1:5" ht="12.75">
      <c r="A185" s="30" t="s">
        <v>45</v>
      </c>
      <c r="E185" s="31" t="s">
        <v>235</v>
      </c>
    </row>
    <row r="186" spans="1:5" ht="25.5">
      <c r="A186" t="s">
        <v>46</v>
      </c>
      <c r="E186" s="29" t="s">
        <v>269</v>
      </c>
    </row>
    <row r="187" spans="1:16" ht="12.75">
      <c r="A187" s="18" t="s">
        <v>38</v>
      </c>
      <c s="23" t="s">
        <v>71</v>
      </c>
      <c s="23" t="s">
        <v>283</v>
      </c>
      <c s="18" t="s">
        <v>40</v>
      </c>
      <c s="24" t="s">
        <v>284</v>
      </c>
      <c s="25" t="s">
        <v>239</v>
      </c>
      <c s="26">
        <v>420</v>
      </c>
      <c s="27">
        <v>0</v>
      </c>
      <c s="27">
        <f>ROUND(ROUND(H187,2)*ROUND(G187,3),2)</f>
      </c>
      <c r="O187">
        <f>(I187*21)/100</f>
      </c>
      <c t="s">
        <v>16</v>
      </c>
    </row>
    <row r="188" spans="1:5" ht="12.75">
      <c r="A188" s="28" t="s">
        <v>43</v>
      </c>
      <c r="E188" s="29" t="s">
        <v>285</v>
      </c>
    </row>
    <row r="189" spans="1:5" ht="12.75">
      <c r="A189" s="30" t="s">
        <v>45</v>
      </c>
      <c r="E189" s="31" t="s">
        <v>241</v>
      </c>
    </row>
    <row r="190" spans="1:5" ht="25.5">
      <c r="A190" t="s">
        <v>46</v>
      </c>
      <c r="E190" s="29" t="s">
        <v>274</v>
      </c>
    </row>
    <row r="191" spans="1:16" ht="12.75">
      <c r="A191" s="18" t="s">
        <v>38</v>
      </c>
      <c s="23" t="s">
        <v>74</v>
      </c>
      <c s="23" t="s">
        <v>286</v>
      </c>
      <c s="18" t="s">
        <v>40</v>
      </c>
      <c s="24" t="s">
        <v>287</v>
      </c>
      <c s="25" t="s">
        <v>228</v>
      </c>
      <c s="26">
        <v>2</v>
      </c>
      <c s="27">
        <v>0</v>
      </c>
      <c s="27">
        <f>ROUND(ROUND(H191,2)*ROUND(G191,3),2)</f>
      </c>
      <c r="O191">
        <f>(I191*21)/100</f>
      </c>
      <c t="s">
        <v>16</v>
      </c>
    </row>
    <row r="192" spans="1:5" ht="12.75">
      <c r="A192" s="28" t="s">
        <v>43</v>
      </c>
      <c r="E192" s="29" t="s">
        <v>288</v>
      </c>
    </row>
    <row r="193" spans="1:5" ht="12.75">
      <c r="A193" s="30" t="s">
        <v>45</v>
      </c>
      <c r="E193" s="31" t="s">
        <v>260</v>
      </c>
    </row>
    <row r="194" spans="1:5" ht="63.75">
      <c r="A194" t="s">
        <v>46</v>
      </c>
      <c r="E194" s="29" t="s">
        <v>289</v>
      </c>
    </row>
    <row r="195" spans="1:16" ht="12.75">
      <c r="A195" s="18" t="s">
        <v>38</v>
      </c>
      <c s="23" t="s">
        <v>290</v>
      </c>
      <c s="23" t="s">
        <v>291</v>
      </c>
      <c s="18" t="s">
        <v>40</v>
      </c>
      <c s="24" t="s">
        <v>292</v>
      </c>
      <c s="25" t="s">
        <v>110</v>
      </c>
      <c s="26">
        <v>13</v>
      </c>
      <c s="27">
        <v>0</v>
      </c>
      <c s="27">
        <f>ROUND(ROUND(H195,2)*ROUND(G195,3),2)</f>
      </c>
      <c r="O195">
        <f>(I195*21)/100</f>
      </c>
      <c t="s">
        <v>16</v>
      </c>
    </row>
    <row r="196" spans="1:5" ht="25.5">
      <c r="A196" s="28" t="s">
        <v>43</v>
      </c>
      <c r="E196" s="29" t="s">
        <v>293</v>
      </c>
    </row>
    <row r="197" spans="1:5" ht="12.75">
      <c r="A197" s="30" t="s">
        <v>45</v>
      </c>
      <c r="E197" s="31" t="s">
        <v>213</v>
      </c>
    </row>
    <row r="198" spans="1:5" ht="25.5">
      <c r="A198" t="s">
        <v>46</v>
      </c>
      <c r="E198" s="29" t="s">
        <v>294</v>
      </c>
    </row>
    <row r="199" spans="1:16" ht="12.75">
      <c r="A199" s="18" t="s">
        <v>38</v>
      </c>
      <c s="23" t="s">
        <v>295</v>
      </c>
      <c s="23" t="s">
        <v>296</v>
      </c>
      <c s="18" t="s">
        <v>40</v>
      </c>
      <c s="24" t="s">
        <v>297</v>
      </c>
      <c s="25" t="s">
        <v>110</v>
      </c>
      <c s="26">
        <v>10.048</v>
      </c>
      <c s="27">
        <v>0</v>
      </c>
      <c s="27">
        <f>ROUND(ROUND(H199,2)*ROUND(G199,3),2)</f>
      </c>
      <c r="O199">
        <f>(I199*21)/100</f>
      </c>
      <c t="s">
        <v>16</v>
      </c>
    </row>
    <row r="200" spans="1:5" ht="25.5">
      <c r="A200" s="28" t="s">
        <v>43</v>
      </c>
      <c r="E200" s="29" t="s">
        <v>298</v>
      </c>
    </row>
    <row r="201" spans="1:5" ht="12.75">
      <c r="A201" s="30" t="s">
        <v>45</v>
      </c>
      <c r="E201" s="31" t="s">
        <v>299</v>
      </c>
    </row>
    <row r="202" spans="1:5" ht="25.5">
      <c r="A202" t="s">
        <v>46</v>
      </c>
      <c r="E202" s="29" t="s">
        <v>300</v>
      </c>
    </row>
    <row r="203" spans="1:16" ht="12.75">
      <c r="A203" s="18" t="s">
        <v>38</v>
      </c>
      <c s="23" t="s">
        <v>77</v>
      </c>
      <c s="23" t="s">
        <v>301</v>
      </c>
      <c s="18" t="s">
        <v>40</v>
      </c>
      <c s="24" t="s">
        <v>302</v>
      </c>
      <c s="25" t="s">
        <v>99</v>
      </c>
      <c s="26">
        <v>2</v>
      </c>
      <c s="27">
        <v>0</v>
      </c>
      <c s="27">
        <f>ROUND(ROUND(H203,2)*ROUND(G203,3),2)</f>
      </c>
      <c r="O203">
        <f>(I203*21)/100</f>
      </c>
      <c t="s">
        <v>16</v>
      </c>
    </row>
    <row r="204" spans="1:5" ht="12.75">
      <c r="A204" s="28" t="s">
        <v>43</v>
      </c>
      <c r="E204" s="29" t="s">
        <v>40</v>
      </c>
    </row>
    <row r="205" spans="1:5" ht="12.75">
      <c r="A205" s="30" t="s">
        <v>45</v>
      </c>
      <c r="E205" s="31" t="s">
        <v>260</v>
      </c>
    </row>
    <row r="206" spans="1:5" ht="102">
      <c r="A206" t="s">
        <v>46</v>
      </c>
      <c r="E206" s="29" t="s">
        <v>303</v>
      </c>
    </row>
    <row r="207" spans="1:16" ht="12.75">
      <c r="A207" s="18" t="s">
        <v>38</v>
      </c>
      <c s="23" t="s">
        <v>304</v>
      </c>
      <c s="23" t="s">
        <v>305</v>
      </c>
      <c s="18" t="s">
        <v>40</v>
      </c>
      <c s="24" t="s">
        <v>306</v>
      </c>
      <c s="25" t="s">
        <v>99</v>
      </c>
      <c s="26">
        <v>2</v>
      </c>
      <c s="27">
        <v>0</v>
      </c>
      <c s="27">
        <f>ROUND(ROUND(H207,2)*ROUND(G207,3),2)</f>
      </c>
      <c r="O207">
        <f>(I207*21)/100</f>
      </c>
      <c t="s">
        <v>16</v>
      </c>
    </row>
    <row r="208" spans="1:5" ht="12.75">
      <c r="A208" s="28" t="s">
        <v>43</v>
      </c>
      <c r="E208" s="29" t="s">
        <v>40</v>
      </c>
    </row>
    <row r="209" spans="1:5" ht="12.75">
      <c r="A209" s="30" t="s">
        <v>45</v>
      </c>
      <c r="E209" s="31" t="s">
        <v>260</v>
      </c>
    </row>
    <row r="210" spans="1:5" ht="102">
      <c r="A210" t="s">
        <v>46</v>
      </c>
      <c r="E210" s="29" t="s">
        <v>303</v>
      </c>
    </row>
    <row r="211" spans="1:16" ht="12.75">
      <c r="A211" s="18" t="s">
        <v>38</v>
      </c>
      <c s="23" t="s">
        <v>307</v>
      </c>
      <c s="23" t="s">
        <v>308</v>
      </c>
      <c s="18" t="s">
        <v>40</v>
      </c>
      <c s="24" t="s">
        <v>309</v>
      </c>
      <c s="25" t="s">
        <v>99</v>
      </c>
      <c s="26">
        <v>4</v>
      </c>
      <c s="27">
        <v>0</v>
      </c>
      <c s="27">
        <f>ROUND(ROUND(H211,2)*ROUND(G211,3),2)</f>
      </c>
      <c r="O211">
        <f>(I211*21)/100</f>
      </c>
      <c t="s">
        <v>16</v>
      </c>
    </row>
    <row r="212" spans="1:5" ht="12.75">
      <c r="A212" s="28" t="s">
        <v>43</v>
      </c>
      <c r="E212" s="29" t="s">
        <v>40</v>
      </c>
    </row>
    <row r="213" spans="1:5" ht="12.75">
      <c r="A213" s="30" t="s">
        <v>45</v>
      </c>
      <c r="E213" s="31" t="s">
        <v>310</v>
      </c>
    </row>
    <row r="214" spans="1:5" ht="102">
      <c r="A214" t="s">
        <v>46</v>
      </c>
      <c r="E214" s="29" t="s">
        <v>303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